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https://d.docs.live.net/e02de0113201676c/Financial Reports/Precept/"/>
    </mc:Choice>
  </mc:AlternateContent>
  <xr:revisionPtr revIDLastSave="0" documentId="8_{148AA591-F26F-DA4A-B1E9-ACEB45727B81}" xr6:coauthVersionLast="46" xr6:coauthVersionMax="46" xr10:uidLastSave="{00000000-0000-0000-0000-000000000000}"/>
  <bookViews>
    <workbookView xWindow="5560" yWindow="460" windowWidth="28220" windowHeight="17440" xr2:uid="{00000000-000D-0000-FFFF-FFFF00000000}"/>
  </bookViews>
  <sheets>
    <sheet name="Precep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3" i="1" l="1"/>
  <c r="K52" i="1"/>
  <c r="K43" i="1"/>
  <c r="K30" i="1"/>
  <c r="K18" i="1"/>
  <c r="K53" i="1" l="1"/>
  <c r="K64" i="1" s="1"/>
  <c r="M70" i="1" s="1"/>
  <c r="I63" i="1"/>
  <c r="I52" i="1"/>
  <c r="I43" i="1"/>
  <c r="I30" i="1"/>
  <c r="I18" i="1"/>
  <c r="I53" i="1" s="1"/>
  <c r="I64" i="1" s="1"/>
  <c r="J63" i="1" l="1"/>
  <c r="J52" i="1"/>
  <c r="J43" i="1"/>
  <c r="J30" i="1"/>
  <c r="J18" i="1"/>
  <c r="J53" i="1" l="1"/>
  <c r="J64" i="1" s="1"/>
  <c r="B71" i="1"/>
  <c r="H63" i="1" l="1"/>
  <c r="G63" i="1"/>
  <c r="F53" i="1"/>
  <c r="F64" i="1" s="1"/>
  <c r="H52" i="1"/>
  <c r="G52" i="1"/>
  <c r="H43" i="1"/>
  <c r="G43" i="1"/>
  <c r="G30" i="1"/>
  <c r="H18" i="1" l="1"/>
  <c r="G18" i="1"/>
  <c r="G53" i="1" s="1"/>
  <c r="G64" i="1" s="1"/>
  <c r="H30" i="1" l="1"/>
  <c r="H53" i="1" s="1"/>
  <c r="H64" i="1" s="1"/>
  <c r="P23" i="1" l="1"/>
  <c r="N24" i="1" l="1"/>
  <c r="N26" i="1" s="1"/>
  <c r="N28" i="1" s="1"/>
  <c r="E63" i="1"/>
  <c r="D63" i="1"/>
  <c r="C63" i="1"/>
  <c r="B63" i="1"/>
  <c r="E52" i="1"/>
  <c r="D52" i="1"/>
  <c r="C52" i="1"/>
  <c r="B52" i="1"/>
  <c r="E43" i="1"/>
  <c r="D43" i="1"/>
  <c r="C43" i="1"/>
  <c r="B43" i="1"/>
  <c r="E30" i="1"/>
  <c r="E18" i="1"/>
  <c r="D30" i="1"/>
  <c r="C30" i="1"/>
  <c r="B30" i="1"/>
  <c r="D18" i="1"/>
  <c r="C18" i="1"/>
  <c r="B18" i="1"/>
  <c r="C53" i="1" l="1"/>
  <c r="C64" i="1" s="1"/>
  <c r="B53" i="1"/>
  <c r="B64" i="1" s="1"/>
  <c r="E53" i="1"/>
  <c r="E64" i="1" s="1"/>
  <c r="D53" i="1"/>
  <c r="D64" i="1" s="1"/>
  <c r="F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tc={B1BAC913-BD1F-5A41-8496-FA3EB2ACA331}</author>
    <author>tc={3BDA071D-6B21-514A-9C2B-EE206E39B9EC}</author>
    <author>tc={C014C862-2D40-7D4D-9671-F669BB853D7F}</author>
    <author>tc={59313CC2-A346-9B4F-80FD-C1568E7C9AEB}</author>
    <author>Sony</author>
    <author>tc={F2D21C40-7446-674E-A771-FC92FC5FEACC}</author>
    <author>tc={5EE8FFC8-8751-7D4D-BEF1-1DD952929CCA}</author>
  </authors>
  <commentList>
    <comment ref="H2" authorId="0" shapeId="0" xr:uid="{B1BAC913-BD1F-5A41-8496-FA3EB2ACA331}">
      <text>
        <t>[Threaded comment]
Your version of Excel allows you to read this threaded comment; however, any edits to it will get removed if the file is opened in a newer version of Excel. Learn more: https://go.microsoft.com/fwlink/?linkid=870924
Comment:
    Previous Years Budget</t>
      </text>
    </comment>
    <comment ref="I2" authorId="1" shapeId="0" xr:uid="{3BDA071D-6B21-514A-9C2B-EE206E39B9EC}">
      <text>
        <t>[Threaded comment]
Your version of Excel allows you to read this threaded comment; however, any edits to it will get removed if the file is opened in a newer version of Excel. Learn more: https://go.microsoft.com/fwlink/?linkid=870924
Comment:
    Precept for the forth coming year is discussed in December’s meeting each year, Actual figures are taken from the budget monitoring document to enable us to measure where we are with the budget so far</t>
      </text>
    </comment>
    <comment ref="J2" authorId="2" shapeId="0" xr:uid="{C014C862-2D40-7D4D-9671-F669BB853D7F}">
      <text>
        <t xml:space="preserve">[Threaded comment]
Your version of Excel allows you to read this threaded comment; however, any edits to it will get removed if the file is opened in a newer version of Excel. Learn more: https://go.microsoft.com/fwlink/?linkid=870924
Comment:
    The clerk reviews the two previous columns and also the payments yet to be made, some a fixed and some will change.
Figures are put in based on previous years and are presented to the council for consideration </t>
      </text>
    </comment>
    <comment ref="A3" authorId="3" shapeId="0" xr:uid="{59313CC2-A346-9B4F-80FD-C1568E7C9AEB}">
      <text>
        <t>[Threaded comment]
Your version of Excel allows you to read this threaded comment; however, any edits to it will get removed if the file is opened in a newer version of Excel. Learn more: https://go.microsoft.com/fwlink/?linkid=870924
Comment:
    Spending and income is put into different setions for ease of reference</t>
      </text>
    </comment>
    <comment ref="G6" authorId="4" shapeId="0" xr:uid="{00000000-0006-0000-0000-000001000000}">
      <text>
        <r>
          <rPr>
            <b/>
            <sz val="9"/>
            <color indexed="81"/>
            <rFont val="Tahoma"/>
            <family val="2"/>
          </rPr>
          <t>Sony:</t>
        </r>
        <r>
          <rPr>
            <sz val="9"/>
            <color indexed="81"/>
            <rFont val="Tahoma"/>
            <family val="2"/>
          </rPr>
          <t xml:space="preserve">
Average 13 hours per month over 11 months</t>
        </r>
      </text>
    </comment>
    <comment ref="H7" authorId="4" shapeId="0" xr:uid="{00000000-0006-0000-0000-000002000000}">
      <text>
        <r>
          <rPr>
            <b/>
            <sz val="9"/>
            <color rgb="FF000000"/>
            <rFont val="Tahoma"/>
            <family val="2"/>
          </rPr>
          <t>Sony:</t>
        </r>
        <r>
          <rPr>
            <sz val="9"/>
            <color rgb="FF000000"/>
            <rFont val="Tahoma"/>
            <family val="2"/>
          </rPr>
          <t xml:space="preserve">
</t>
        </r>
        <r>
          <rPr>
            <sz val="9"/>
            <color rgb="FF000000"/>
            <rFont val="Tahoma"/>
            <family val="2"/>
          </rPr>
          <t>based on 18 hours per month</t>
        </r>
      </text>
    </comment>
    <comment ref="G9" authorId="4" shapeId="0" xr:uid="{00000000-0006-0000-0000-000003000000}">
      <text>
        <r>
          <rPr>
            <b/>
            <sz val="9"/>
            <color indexed="81"/>
            <rFont val="Tahoma"/>
            <family val="2"/>
          </rPr>
          <t>Sony:</t>
        </r>
        <r>
          <rPr>
            <sz val="9"/>
            <color indexed="81"/>
            <rFont val="Tahoma"/>
            <family val="2"/>
          </rPr>
          <t xml:space="preserve">
Full wage until redundancy in Nov 18</t>
        </r>
      </text>
    </comment>
    <comment ref="G11" authorId="4" shapeId="0" xr:uid="{00000000-0006-0000-0000-000004000000}">
      <text>
        <r>
          <rPr>
            <b/>
            <sz val="9"/>
            <color indexed="81"/>
            <rFont val="Tahoma"/>
            <family val="2"/>
          </rPr>
          <t>Sony:</t>
        </r>
        <r>
          <rPr>
            <sz val="9"/>
            <color indexed="81"/>
            <rFont val="Tahoma"/>
            <family val="2"/>
          </rPr>
          <t xml:space="preserve">
10 per hour x 2.5 x  30 weeks 
44 weeks in a year in total inc hol pay</t>
        </r>
      </text>
    </comment>
    <comment ref="H11" authorId="4" shapeId="0" xr:uid="{00000000-0006-0000-0000-000005000000}">
      <text>
        <r>
          <rPr>
            <b/>
            <sz val="9"/>
            <color indexed="81"/>
            <rFont val="Tahoma"/>
            <family val="2"/>
          </rPr>
          <t>Sony:</t>
        </r>
        <r>
          <rPr>
            <sz val="9"/>
            <color indexed="81"/>
            <rFont val="Tahoma"/>
            <family val="2"/>
          </rPr>
          <t xml:space="preserve">
based on CCP closing down</t>
        </r>
      </text>
    </comment>
    <comment ref="E20" authorId="4" shapeId="0" xr:uid="{00000000-0006-0000-0000-000006000000}">
      <text>
        <r>
          <rPr>
            <b/>
            <sz val="9"/>
            <color indexed="81"/>
            <rFont val="Tahoma"/>
            <family val="2"/>
          </rPr>
          <t>Sony:</t>
        </r>
        <r>
          <rPr>
            <sz val="9"/>
            <color indexed="81"/>
            <rFont val="Tahoma"/>
            <family val="2"/>
          </rPr>
          <t xml:space="preserve">
6% pension contribution</t>
        </r>
      </text>
    </comment>
    <comment ref="M23" authorId="5" shapeId="0" xr:uid="{F2D21C40-7446-674E-A771-FC92FC5FEACC}">
      <text>
        <t>[Threaded comment]
Your version of Excel allows you to read this threaded comment; however, any edits to it will get removed if the file is opened in a newer version of Excel. Learn more: https://go.microsoft.com/fwlink/?linkid=870924
Comment:
    Balance brought forward from Bank statement</t>
      </text>
    </comment>
    <comment ref="M24" authorId="6" shapeId="0" xr:uid="{5EE8FFC8-8751-7D4D-BEF1-1DD952929CCA}">
      <text>
        <t>[Threaded comment]
Your version of Excel allows you to read this threaded comment; however, any edits to it will get removed if the file is opened in a newer version of Excel. Learn more: https://go.microsoft.com/fwlink/?linkid=870924
Comment:
    Garnswllt hall Roof Repair money is ring fenced</t>
      </text>
    </comment>
    <comment ref="D34" authorId="4" shapeId="0" xr:uid="{00000000-0006-0000-0000-000007000000}">
      <text>
        <r>
          <rPr>
            <b/>
            <sz val="9"/>
            <color indexed="81"/>
            <rFont val="Tahoma"/>
            <family val="2"/>
          </rPr>
          <t>Sony:</t>
        </r>
        <r>
          <rPr>
            <sz val="9"/>
            <color indexed="81"/>
            <rFont val="Tahoma"/>
            <family val="2"/>
          </rPr>
          <t xml:space="preserve">
Hall Valuations £480
Defibs - 600</t>
        </r>
      </text>
    </comment>
    <comment ref="G38" authorId="4" shapeId="0" xr:uid="{00000000-0006-0000-0000-000008000000}">
      <text>
        <r>
          <rPr>
            <b/>
            <sz val="9"/>
            <color indexed="81"/>
            <rFont val="Tahoma"/>
            <family val="2"/>
          </rPr>
          <t>Sony:</t>
        </r>
        <r>
          <rPr>
            <sz val="9"/>
            <color indexed="81"/>
            <rFont val="Tahoma"/>
            <family val="2"/>
          </rPr>
          <t xml:space="preserve">
£500 CCP Fence</t>
        </r>
      </text>
    </comment>
    <comment ref="D56" authorId="4" shapeId="0" xr:uid="{00000000-0006-0000-0000-000009000000}">
      <text>
        <r>
          <rPr>
            <b/>
            <sz val="9"/>
            <color indexed="81"/>
            <rFont val="Tahoma"/>
            <family val="2"/>
          </rPr>
          <t>Sony:</t>
        </r>
        <r>
          <rPr>
            <sz val="9"/>
            <color indexed="81"/>
            <rFont val="Tahoma"/>
            <family val="2"/>
          </rPr>
          <t xml:space="preserve">
Grant £2000
Hall Com £400
Income £550</t>
        </r>
      </text>
    </comment>
  </commentList>
</comments>
</file>

<file path=xl/sharedStrings.xml><?xml version="1.0" encoding="utf-8"?>
<sst xmlns="http://schemas.openxmlformats.org/spreadsheetml/2006/main" count="105" uniqueCount="88">
  <si>
    <t>Projected figures 17/18</t>
  </si>
  <si>
    <t>Summer PS</t>
  </si>
  <si>
    <t>Training</t>
  </si>
  <si>
    <t>Total Salary</t>
  </si>
  <si>
    <t>Admin Costs</t>
  </si>
  <si>
    <t>Pension</t>
  </si>
  <si>
    <t>Admin</t>
  </si>
  <si>
    <t>Balance b/f</t>
  </si>
  <si>
    <t>Insurance</t>
  </si>
  <si>
    <t>Audit/in out</t>
  </si>
  <si>
    <t>Payroll/Accountant</t>
  </si>
  <si>
    <t>OVW</t>
  </si>
  <si>
    <t>Chairs allowance</t>
  </si>
  <si>
    <t xml:space="preserve"> </t>
  </si>
  <si>
    <t xml:space="preserve">Total </t>
  </si>
  <si>
    <t>General</t>
  </si>
  <si>
    <t>Grasscutting</t>
  </si>
  <si>
    <t xml:space="preserve">Pat Test </t>
  </si>
  <si>
    <t>Fire Safety Tests</t>
  </si>
  <si>
    <t>Emergency Halls</t>
  </si>
  <si>
    <t xml:space="preserve">Loan </t>
  </si>
  <si>
    <t>Knotweed</t>
  </si>
  <si>
    <t>Total</t>
  </si>
  <si>
    <t>Community</t>
  </si>
  <si>
    <t>Youth Equip</t>
  </si>
  <si>
    <t>Christmas</t>
  </si>
  <si>
    <t>Website</t>
  </si>
  <si>
    <t>Garnswllt Setaside</t>
  </si>
  <si>
    <t>Balance Brought Fwd</t>
  </si>
  <si>
    <t>less G Hall</t>
  </si>
  <si>
    <t>Caretaker wage relief</t>
  </si>
  <si>
    <t>Care Taker Wage</t>
  </si>
  <si>
    <t>Grants for Halls</t>
  </si>
  <si>
    <t>Building Maintenance</t>
  </si>
  <si>
    <t>Previous Year 16/17</t>
  </si>
  <si>
    <t>Staff and Training Costs</t>
  </si>
  <si>
    <t>CCP Roof Repair</t>
  </si>
  <si>
    <t>wildflowers</t>
  </si>
  <si>
    <t>Actual 17/18</t>
  </si>
  <si>
    <t>Income</t>
  </si>
  <si>
    <t>Youth Club</t>
  </si>
  <si>
    <t>HR</t>
  </si>
  <si>
    <t>DBS Checks</t>
  </si>
  <si>
    <t>SlCC Membership</t>
  </si>
  <si>
    <t>Other</t>
  </si>
  <si>
    <t>VAT</t>
  </si>
  <si>
    <t>Solar Panels</t>
  </si>
  <si>
    <t>TOTAL SPEND</t>
  </si>
  <si>
    <t>GRAND TOTAL</t>
  </si>
  <si>
    <t>Eqip Replace</t>
  </si>
  <si>
    <t>Total B/F</t>
  </si>
  <si>
    <t>Key holder</t>
  </si>
  <si>
    <t>Cleaners</t>
  </si>
  <si>
    <t>Elec Test/works</t>
  </si>
  <si>
    <t>Grant</t>
  </si>
  <si>
    <t>less reserve</t>
  </si>
  <si>
    <t>Plus Predicted 2018 Spend</t>
  </si>
  <si>
    <t>Total Required</t>
  </si>
  <si>
    <t>Actual</t>
  </si>
  <si>
    <t>Projected 19/20</t>
  </si>
  <si>
    <t>Keyholder CCP</t>
  </si>
  <si>
    <t>Key holder Garnswllt</t>
  </si>
  <si>
    <t>Play Worker</t>
  </si>
  <si>
    <t>CCP Field Hire</t>
  </si>
  <si>
    <t>Hall Wifi</t>
  </si>
  <si>
    <t>County Concillor</t>
  </si>
  <si>
    <t>Playscheme grant</t>
  </si>
  <si>
    <t>Play scheme income</t>
  </si>
  <si>
    <t>Actual 18/19 to Nov 18</t>
  </si>
  <si>
    <t>Caretaker Redundancy</t>
  </si>
  <si>
    <t>Predicted to left to spend</t>
  </si>
  <si>
    <t>Predicted Balance Brought Forward</t>
  </si>
  <si>
    <t>Budget</t>
  </si>
  <si>
    <t>Actural 19/20 to Nov 19</t>
  </si>
  <si>
    <t>Projected 20/21</t>
  </si>
  <si>
    <t>Donations/Partic Budget</t>
  </si>
  <si>
    <t>Plus Predicted 2020 Spend</t>
  </si>
  <si>
    <t xml:space="preserve">Play worker Leaders </t>
  </si>
  <si>
    <t>Grant Worker</t>
  </si>
  <si>
    <t>2019 Precept</t>
  </si>
  <si>
    <t>2018 -19</t>
  </si>
  <si>
    <t>Projected 21/22</t>
  </si>
  <si>
    <t>Total  Amount needed for 21/22</t>
  </si>
  <si>
    <t>2020 Precept</t>
  </si>
  <si>
    <t>2021 Proposed Precept</t>
  </si>
  <si>
    <t>payment of 22000 due in dec</t>
  </si>
  <si>
    <t>52k in march 20</t>
  </si>
  <si>
    <t>Staff wages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</si>
</sst>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Red]\-&quot;£&quot;#,##0.00"/>
    <numFmt numFmtId="165" formatCode="&quot;£&quot;#,##0.00"/>
    <numFmt numFmtId="166" formatCode="_-[$£-809]* #,##0.00_-;\-[$£-809]* #,##0.00_-;_-[$£-809]* &quot;-&quot;??_-;_-@_-"/>
  </numFmts>
  <fonts count="15" x14ac:knownFonts="1">
    <font>
      <sz val="11"/>
      <color theme="1"/>
      <name val="Calibri"/>
      <family val="2"/>
      <scheme val="minor"/>
    </font>
    <font>
      <sz val="12"/>
      <color theme="1"/>
      <name val="Calibri"/>
      <family val="2"/>
      <scheme val="minor"/>
    </font>
    <font>
      <sz val="9"/>
      <color indexed="81"/>
      <name val="Tahoma"/>
      <family val="2"/>
    </font>
    <font>
      <b/>
      <sz val="9"/>
      <color indexed="81"/>
      <name val="Tahoma"/>
      <family val="2"/>
    </font>
    <font>
      <b/>
      <sz val="11"/>
      <color theme="1"/>
      <name val="Calibri"/>
      <family val="2"/>
      <scheme val="minor"/>
    </font>
    <font>
      <b/>
      <sz val="12"/>
      <color theme="1"/>
      <name val="Trebuchet MS"/>
      <family val="2"/>
    </font>
    <font>
      <b/>
      <u/>
      <sz val="12"/>
      <color indexed="8"/>
      <name val="Trebuchet MS"/>
      <family val="2"/>
    </font>
    <font>
      <sz val="12"/>
      <color indexed="8"/>
      <name val="Trebuchet MS"/>
      <family val="2"/>
    </font>
    <font>
      <sz val="12"/>
      <color theme="1"/>
      <name val="Trebuchet MS"/>
      <family val="2"/>
    </font>
    <font>
      <b/>
      <sz val="12"/>
      <color indexed="8"/>
      <name val="Trebuchet MS"/>
      <family val="2"/>
    </font>
    <font>
      <b/>
      <sz val="12"/>
      <color rgb="FF000000"/>
      <name val="Trebuchet MS"/>
      <family val="2"/>
    </font>
    <font>
      <b/>
      <sz val="12"/>
      <name val="Trebuchet MS"/>
      <family val="2"/>
    </font>
    <font>
      <b/>
      <sz val="12"/>
      <color rgb="FFFF0000"/>
      <name val="Trebuchet MS"/>
      <family val="2"/>
    </font>
    <font>
      <b/>
      <sz val="9"/>
      <color rgb="FF000000"/>
      <name val="Tahoma"/>
      <family val="2"/>
    </font>
    <font>
      <sz val="9"/>
      <color rgb="FF000000"/>
      <name val="Tahoma"/>
      <family val="2"/>
    </font>
  </fonts>
  <fills count="16">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5" tint="0.39994506668294322"/>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rgb="FFFF0000"/>
        <bgColor indexed="64"/>
      </patternFill>
    </fill>
    <fill>
      <patternFill patternType="solid">
        <fgColor theme="3" tint="0.39997558519241921"/>
        <bgColor indexed="64"/>
      </patternFill>
    </fill>
    <fill>
      <patternFill patternType="solid">
        <fgColor rgb="FFDA9694"/>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2">
    <xf numFmtId="0" fontId="0" fillId="0" borderId="0" xfId="0"/>
    <xf numFmtId="0" fontId="5" fillId="2" borderId="1" xfId="0" applyFont="1" applyFill="1" applyBorder="1" applyAlignment="1">
      <alignment vertical="top" wrapText="1"/>
    </xf>
    <xf numFmtId="3" fontId="5" fillId="2" borderId="1" xfId="0" applyNumberFormat="1" applyFont="1" applyFill="1" applyBorder="1" applyAlignment="1">
      <alignment vertical="top" wrapText="1"/>
    </xf>
    <xf numFmtId="0" fontId="4" fillId="2" borderId="1" xfId="0" applyFont="1" applyFill="1" applyBorder="1"/>
    <xf numFmtId="3" fontId="4" fillId="2" borderId="1" xfId="0" applyNumberFormat="1" applyFont="1" applyFill="1" applyBorder="1"/>
    <xf numFmtId="0" fontId="6" fillId="2" borderId="1" xfId="0" applyNumberFormat="1" applyFont="1" applyFill="1" applyBorder="1" applyAlignment="1"/>
    <xf numFmtId="49" fontId="7" fillId="2" borderId="1" xfId="0" applyNumberFormat="1" applyFont="1" applyFill="1" applyBorder="1" applyAlignment="1" applyProtection="1">
      <protection locked="0"/>
    </xf>
    <xf numFmtId="4" fontId="7" fillId="3" borderId="1" xfId="0" applyNumberFormat="1" applyFont="1" applyFill="1" applyBorder="1" applyAlignment="1"/>
    <xf numFmtId="0" fontId="7" fillId="0" borderId="1" xfId="0" applyNumberFormat="1" applyFont="1" applyBorder="1" applyAlignment="1"/>
    <xf numFmtId="0" fontId="8" fillId="0" borderId="1" xfId="0" applyFont="1" applyBorder="1" applyAlignment="1">
      <alignment vertical="top"/>
    </xf>
    <xf numFmtId="0" fontId="8" fillId="0" borderId="1" xfId="0" applyFont="1" applyBorder="1" applyAlignment="1">
      <alignment vertical="top" wrapText="1"/>
    </xf>
    <xf numFmtId="0" fontId="5" fillId="14" borderId="1" xfId="0" applyFont="1" applyFill="1" applyBorder="1" applyAlignment="1">
      <alignment vertical="top" wrapText="1"/>
    </xf>
    <xf numFmtId="165" fontId="9" fillId="14" borderId="1" xfId="0" applyNumberFormat="1" applyFont="1" applyFill="1" applyBorder="1" applyAlignment="1">
      <alignment wrapText="1" shrinkToFit="1"/>
    </xf>
    <xf numFmtId="165" fontId="9" fillId="14" borderId="1" xfId="0" applyNumberFormat="1" applyFont="1" applyFill="1" applyBorder="1" applyAlignment="1"/>
    <xf numFmtId="165" fontId="9" fillId="14" borderId="1" xfId="0" applyNumberFormat="1" applyFont="1" applyFill="1" applyBorder="1" applyAlignment="1">
      <alignment wrapText="1"/>
    </xf>
    <xf numFmtId="0" fontId="9" fillId="0" borderId="1" xfId="0" applyNumberFormat="1" applyFont="1" applyBorder="1" applyAlignment="1"/>
    <xf numFmtId="0" fontId="5" fillId="0" borderId="1" xfId="0" applyFont="1" applyBorder="1" applyAlignment="1">
      <alignment vertical="top" wrapText="1"/>
    </xf>
    <xf numFmtId="165" fontId="9" fillId="4" borderId="1" xfId="0" applyNumberFormat="1" applyFont="1" applyFill="1" applyBorder="1" applyAlignment="1">
      <alignment wrapText="1" shrinkToFit="1"/>
    </xf>
    <xf numFmtId="165" fontId="9" fillId="4" borderId="1" xfId="0" applyNumberFormat="1" applyFont="1" applyFill="1" applyBorder="1" applyAlignment="1"/>
    <xf numFmtId="0" fontId="6" fillId="6" borderId="1" xfId="0" applyNumberFormat="1" applyFont="1" applyFill="1" applyBorder="1" applyAlignment="1"/>
    <xf numFmtId="165" fontId="9" fillId="6" borderId="1" xfId="0" applyNumberFormat="1" applyFont="1" applyFill="1" applyBorder="1" applyAlignment="1" applyProtection="1">
      <protection locked="0"/>
    </xf>
    <xf numFmtId="165" fontId="9" fillId="6" borderId="1" xfId="0" applyNumberFormat="1" applyFont="1" applyFill="1" applyBorder="1" applyAlignment="1" applyProtection="1"/>
    <xf numFmtId="0" fontId="9" fillId="0" borderId="1" xfId="0" applyNumberFormat="1" applyFont="1" applyBorder="1" applyAlignment="1" applyProtection="1">
      <protection locked="0"/>
    </xf>
    <xf numFmtId="0" fontId="6" fillId="0" borderId="1" xfId="0" applyNumberFormat="1" applyFont="1" applyFill="1" applyBorder="1" applyAlignment="1"/>
    <xf numFmtId="165" fontId="9" fillId="6" borderId="1" xfId="0" applyNumberFormat="1" applyFont="1" applyFill="1" applyBorder="1" applyAlignment="1"/>
    <xf numFmtId="165" fontId="9" fillId="6" borderId="2" xfId="0" applyNumberFormat="1" applyFont="1" applyFill="1" applyBorder="1" applyAlignment="1" applyProtection="1">
      <protection locked="0"/>
    </xf>
    <xf numFmtId="165" fontId="9" fillId="6" borderId="2" xfId="0" applyNumberFormat="1" applyFont="1" applyFill="1" applyBorder="1" applyAlignment="1" applyProtection="1"/>
    <xf numFmtId="0" fontId="9" fillId="0" borderId="2" xfId="0" applyNumberFormat="1" applyFont="1" applyBorder="1" applyAlignment="1"/>
    <xf numFmtId="165" fontId="9" fillId="0" borderId="3" xfId="0" applyNumberFormat="1" applyFont="1" applyBorder="1" applyAlignment="1" applyProtection="1">
      <protection locked="0"/>
    </xf>
    <xf numFmtId="165" fontId="9" fillId="0" borderId="4" xfId="0" applyNumberFormat="1" applyFont="1" applyBorder="1" applyAlignment="1" applyProtection="1">
      <protection locked="0"/>
    </xf>
    <xf numFmtId="165" fontId="9" fillId="4" borderId="2" xfId="0" applyNumberFormat="1" applyFont="1" applyFill="1" applyBorder="1" applyAlignment="1" applyProtection="1"/>
    <xf numFmtId="165" fontId="9" fillId="0" borderId="1" xfId="0" applyNumberFormat="1" applyFont="1" applyBorder="1" applyAlignment="1" applyProtection="1">
      <protection locked="0"/>
    </xf>
    <xf numFmtId="166" fontId="9" fillId="0" borderId="2" xfId="0" applyNumberFormat="1" applyFont="1" applyBorder="1" applyAlignment="1"/>
    <xf numFmtId="166" fontId="9" fillId="4" borderId="2" xfId="0" applyNumberFormat="1" applyFont="1" applyFill="1" applyBorder="1" applyAlignment="1"/>
    <xf numFmtId="0" fontId="5" fillId="0" borderId="1" xfId="0" applyFont="1" applyBorder="1" applyAlignment="1">
      <alignment vertical="top"/>
    </xf>
    <xf numFmtId="166" fontId="5" fillId="0" borderId="1" xfId="0" applyNumberFormat="1" applyFont="1" applyBorder="1" applyAlignment="1">
      <alignment horizontal="left" vertical="top" wrapText="1"/>
    </xf>
    <xf numFmtId="165" fontId="5" fillId="0" borderId="4" xfId="0" applyNumberFormat="1" applyFont="1" applyBorder="1" applyAlignment="1" applyProtection="1">
      <protection locked="0"/>
    </xf>
    <xf numFmtId="0" fontId="9" fillId="7" borderId="5" xfId="0" applyNumberFormat="1" applyFont="1" applyFill="1" applyBorder="1" applyAlignment="1"/>
    <xf numFmtId="165" fontId="5" fillId="7" borderId="1" xfId="0" applyNumberFormat="1" applyFont="1" applyFill="1" applyBorder="1" applyAlignment="1">
      <alignment vertical="top" wrapText="1"/>
    </xf>
    <xf numFmtId="165" fontId="5" fillId="7" borderId="4" xfId="0" applyNumberFormat="1" applyFont="1" applyFill="1" applyBorder="1" applyAlignment="1">
      <alignment vertical="top" wrapText="1"/>
    </xf>
    <xf numFmtId="165" fontId="9" fillId="5" borderId="6" xfId="0" applyNumberFormat="1" applyFont="1" applyFill="1" applyBorder="1" applyAlignment="1" applyProtection="1">
      <protection locked="0"/>
    </xf>
    <xf numFmtId="165" fontId="5" fillId="7" borderId="11" xfId="0" applyNumberFormat="1" applyFont="1" applyFill="1" applyBorder="1" applyAlignment="1" applyProtection="1">
      <protection locked="0"/>
    </xf>
    <xf numFmtId="165" fontId="9" fillId="7" borderId="11" xfId="0" applyNumberFormat="1" applyFont="1" applyFill="1" applyBorder="1" applyAlignment="1" applyProtection="1">
      <protection locked="0"/>
    </xf>
    <xf numFmtId="0" fontId="9" fillId="6" borderId="7" xfId="0" applyNumberFormat="1" applyFont="1" applyFill="1" applyBorder="1" applyAlignment="1"/>
    <xf numFmtId="0" fontId="6" fillId="2" borderId="3" xfId="0" applyNumberFormat="1" applyFont="1" applyFill="1" applyBorder="1" applyAlignment="1"/>
    <xf numFmtId="0" fontId="5" fillId="0" borderId="3" xfId="0" applyFont="1" applyBorder="1" applyAlignment="1">
      <alignment vertical="top" wrapText="1"/>
    </xf>
    <xf numFmtId="165" fontId="9" fillId="4" borderId="3" xfId="0" applyNumberFormat="1" applyFont="1" applyFill="1" applyBorder="1" applyAlignment="1"/>
    <xf numFmtId="164" fontId="5" fillId="0" borderId="3" xfId="0" applyNumberFormat="1" applyFont="1" applyBorder="1" applyAlignment="1">
      <alignment vertical="top" wrapText="1"/>
    </xf>
    <xf numFmtId="164" fontId="5" fillId="6" borderId="3" xfId="0" applyNumberFormat="1" applyFont="1" applyFill="1" applyBorder="1" applyAlignment="1">
      <alignment vertical="top" wrapText="1"/>
    </xf>
    <xf numFmtId="166" fontId="9" fillId="0" borderId="1" xfId="0" applyNumberFormat="1" applyFont="1" applyBorder="1" applyAlignment="1" applyProtection="1">
      <protection locked="0"/>
    </xf>
    <xf numFmtId="166" fontId="9" fillId="4" borderId="1" xfId="0" applyNumberFormat="1" applyFont="1" applyFill="1" applyBorder="1" applyAlignment="1"/>
    <xf numFmtId="0" fontId="9" fillId="7" borderId="1" xfId="0" applyFont="1" applyFill="1" applyBorder="1" applyAlignment="1">
      <alignment vertical="top"/>
    </xf>
    <xf numFmtId="166" fontId="9" fillId="7" borderId="1" xfId="0" applyNumberFormat="1" applyFont="1" applyFill="1" applyBorder="1" applyAlignment="1">
      <alignment vertical="top" wrapText="1"/>
    </xf>
    <xf numFmtId="166" fontId="9" fillId="0" borderId="2" xfId="0" applyNumberFormat="1" applyFont="1" applyBorder="1" applyAlignment="1" applyProtection="1">
      <protection locked="0"/>
    </xf>
    <xf numFmtId="0" fontId="5" fillId="0" borderId="2" xfId="0" applyFont="1" applyBorder="1" applyAlignment="1">
      <alignment vertical="top" wrapText="1"/>
    </xf>
    <xf numFmtId="0" fontId="5" fillId="7" borderId="1" xfId="0" applyFont="1" applyFill="1" applyBorder="1" applyAlignment="1">
      <alignment vertical="top" wrapText="1"/>
    </xf>
    <xf numFmtId="166" fontId="5" fillId="7" borderId="1" xfId="0" applyNumberFormat="1" applyFont="1" applyFill="1" applyBorder="1" applyAlignment="1">
      <alignment horizontal="left" vertical="top" wrapText="1"/>
    </xf>
    <xf numFmtId="166" fontId="5" fillId="0" borderId="1" xfId="0" applyNumberFormat="1" applyFont="1" applyBorder="1" applyAlignment="1">
      <alignment vertical="top" wrapText="1"/>
    </xf>
    <xf numFmtId="166" fontId="5" fillId="0" borderId="2" xfId="0" applyNumberFormat="1" applyFont="1" applyBorder="1" applyAlignment="1">
      <alignment vertical="top" wrapText="1"/>
    </xf>
    <xf numFmtId="166" fontId="9" fillId="7" borderId="6" xfId="0" applyNumberFormat="1" applyFont="1" applyFill="1" applyBorder="1" applyAlignment="1" applyProtection="1">
      <protection locked="0"/>
    </xf>
    <xf numFmtId="166" fontId="9" fillId="7" borderId="8" xfId="0" applyNumberFormat="1" applyFont="1" applyFill="1" applyBorder="1" applyAlignment="1" applyProtection="1">
      <protection locked="0"/>
    </xf>
    <xf numFmtId="166" fontId="9" fillId="7" borderId="10" xfId="0" applyNumberFormat="1" applyFont="1" applyFill="1" applyBorder="1" applyAlignment="1" applyProtection="1">
      <protection locked="0"/>
    </xf>
    <xf numFmtId="165" fontId="10" fillId="15" borderId="11" xfId="0" applyNumberFormat="1" applyFont="1" applyFill="1" applyBorder="1" applyProtection="1">
      <protection locked="0"/>
    </xf>
    <xf numFmtId="0" fontId="6" fillId="2" borderId="3" xfId="0" applyFont="1" applyFill="1" applyBorder="1" applyAlignment="1"/>
    <xf numFmtId="166" fontId="9" fillId="0" borderId="3" xfId="0" applyNumberFormat="1" applyFont="1" applyBorder="1" applyAlignment="1" applyProtection="1"/>
    <xf numFmtId="166" fontId="9" fillId="5" borderId="9" xfId="0" applyNumberFormat="1" applyFont="1" applyFill="1" applyBorder="1" applyAlignment="1" applyProtection="1">
      <protection locked="0"/>
    </xf>
    <xf numFmtId="166" fontId="9" fillId="4" borderId="3" xfId="0" applyNumberFormat="1" applyFont="1" applyFill="1" applyBorder="1" applyAlignment="1"/>
    <xf numFmtId="0" fontId="9" fillId="0" borderId="1" xfId="0" applyFont="1" applyBorder="1" applyAlignment="1">
      <alignment vertical="top"/>
    </xf>
    <xf numFmtId="166" fontId="9" fillId="0" borderId="1" xfId="0" applyNumberFormat="1" applyFont="1" applyBorder="1" applyAlignment="1">
      <alignment horizontal="left" vertical="top" wrapText="1"/>
    </xf>
    <xf numFmtId="166" fontId="9" fillId="0" borderId="1" xfId="0" applyNumberFormat="1" applyFont="1" applyBorder="1" applyAlignment="1" applyProtection="1"/>
    <xf numFmtId="166" fontId="9" fillId="6" borderId="3" xfId="0" applyNumberFormat="1" applyFont="1" applyFill="1" applyBorder="1" applyAlignment="1" applyProtection="1"/>
    <xf numFmtId="0" fontId="6" fillId="0" borderId="2" xfId="0" applyNumberFormat="1" applyFont="1" applyFill="1" applyBorder="1" applyAlignment="1"/>
    <xf numFmtId="166" fontId="11" fillId="6" borderId="1" xfId="0" applyNumberFormat="1" applyFont="1" applyFill="1" applyBorder="1" applyAlignment="1" applyProtection="1"/>
    <xf numFmtId="166" fontId="9" fillId="6" borderId="1" xfId="0" applyNumberFormat="1" applyFont="1" applyFill="1" applyBorder="1" applyAlignment="1" applyProtection="1"/>
    <xf numFmtId="166" fontId="9" fillId="0" borderId="1" xfId="0" applyNumberFormat="1" applyFont="1" applyBorder="1" applyAlignment="1">
      <alignment horizontal="left" vertical="center" wrapText="1"/>
    </xf>
    <xf numFmtId="166" fontId="12" fillId="0" borderId="1" xfId="0" applyNumberFormat="1" applyFont="1" applyBorder="1" applyAlignment="1">
      <alignment horizontal="left" vertical="top" wrapText="1"/>
    </xf>
    <xf numFmtId="166" fontId="5" fillId="7" borderId="1" xfId="0" applyNumberFormat="1" applyFont="1" applyFill="1" applyBorder="1" applyAlignment="1">
      <alignment vertical="top" wrapText="1"/>
    </xf>
    <xf numFmtId="166" fontId="9" fillId="8" borderId="1" xfId="0" applyNumberFormat="1" applyFont="1" applyFill="1" applyBorder="1" applyAlignment="1"/>
    <xf numFmtId="0" fontId="9" fillId="6" borderId="2" xfId="0" applyNumberFormat="1" applyFont="1" applyFill="1" applyBorder="1" applyAlignment="1"/>
    <xf numFmtId="166" fontId="9" fillId="6" borderId="1" xfId="0" applyNumberFormat="1" applyFont="1" applyFill="1" applyBorder="1" applyAlignment="1" applyProtection="1">
      <protection locked="0"/>
    </xf>
    <xf numFmtId="166" fontId="9" fillId="0" borderId="1" xfId="0" applyNumberFormat="1" applyFont="1" applyBorder="1" applyAlignment="1">
      <alignment horizontal="left" vertical="top"/>
    </xf>
    <xf numFmtId="166" fontId="5" fillId="9" borderId="1" xfId="0" applyNumberFormat="1" applyFont="1" applyFill="1" applyBorder="1" applyAlignment="1">
      <alignment vertical="top" wrapText="1"/>
    </xf>
    <xf numFmtId="0" fontId="5" fillId="10" borderId="1" xfId="0" applyFont="1" applyFill="1" applyBorder="1" applyAlignment="1">
      <alignment vertical="top" wrapText="1"/>
    </xf>
    <xf numFmtId="166" fontId="5" fillId="10" borderId="1" xfId="0" applyNumberFormat="1" applyFont="1" applyFill="1" applyBorder="1" applyAlignment="1">
      <alignment vertical="top" wrapText="1"/>
    </xf>
    <xf numFmtId="0" fontId="5" fillId="11" borderId="1" xfId="0" applyFont="1" applyFill="1" applyBorder="1" applyAlignment="1">
      <alignment vertical="top" wrapText="1"/>
    </xf>
    <xf numFmtId="166" fontId="5" fillId="11" borderId="1" xfId="0" applyNumberFormat="1" applyFont="1" applyFill="1" applyBorder="1" applyAlignment="1">
      <alignment vertical="top" wrapText="1"/>
    </xf>
    <xf numFmtId="166" fontId="5" fillId="11" borderId="2" xfId="0" applyNumberFormat="1" applyFont="1" applyFill="1" applyBorder="1" applyAlignment="1">
      <alignment vertical="top" wrapText="1"/>
    </xf>
    <xf numFmtId="166" fontId="5" fillId="6" borderId="1" xfId="0" applyNumberFormat="1" applyFont="1" applyFill="1" applyBorder="1" applyAlignment="1">
      <alignment vertical="top" wrapText="1"/>
    </xf>
    <xf numFmtId="166" fontId="5" fillId="6" borderId="2" xfId="0" applyNumberFormat="1" applyFont="1" applyFill="1" applyBorder="1" applyAlignment="1">
      <alignment vertical="top" wrapText="1"/>
    </xf>
    <xf numFmtId="0" fontId="5" fillId="6" borderId="1" xfId="0" applyFont="1" applyFill="1" applyBorder="1" applyAlignment="1">
      <alignment vertical="top" wrapText="1"/>
    </xf>
    <xf numFmtId="166" fontId="5" fillId="7" borderId="2" xfId="0" applyNumberFormat="1" applyFont="1" applyFill="1" applyBorder="1" applyAlignment="1">
      <alignment vertical="top" wrapText="1"/>
    </xf>
    <xf numFmtId="0" fontId="5" fillId="13" borderId="1" xfId="0" applyFont="1" applyFill="1" applyBorder="1" applyAlignment="1">
      <alignment vertical="top" wrapText="1"/>
    </xf>
    <xf numFmtId="166" fontId="5" fillId="13" borderId="1" xfId="0" applyNumberFormat="1" applyFont="1" applyFill="1" applyBorder="1" applyAlignment="1">
      <alignment vertical="top" wrapText="1"/>
    </xf>
    <xf numFmtId="166" fontId="5" fillId="13" borderId="2" xfId="0" applyNumberFormat="1" applyFont="1" applyFill="1" applyBorder="1" applyAlignment="1">
      <alignment vertical="top" wrapText="1"/>
    </xf>
    <xf numFmtId="166" fontId="9" fillId="13" borderId="2" xfId="0" applyNumberFormat="1" applyFont="1" applyFill="1" applyBorder="1" applyAlignment="1"/>
    <xf numFmtId="166" fontId="9" fillId="7" borderId="2" xfId="0" applyNumberFormat="1" applyFont="1" applyFill="1" applyBorder="1" applyAlignment="1"/>
    <xf numFmtId="0" fontId="9" fillId="0" borderId="1" xfId="0" applyFont="1" applyBorder="1" applyAlignment="1">
      <alignment horizontal="left" vertical="top"/>
    </xf>
    <xf numFmtId="0" fontId="7" fillId="0" borderId="1" xfId="0" applyFont="1" applyBorder="1" applyAlignment="1">
      <alignment horizontal="left" vertical="top"/>
    </xf>
    <xf numFmtId="166" fontId="8" fillId="0" borderId="1" xfId="0" applyNumberFormat="1" applyFont="1" applyBorder="1" applyAlignment="1">
      <alignment vertical="top" wrapText="1"/>
    </xf>
    <xf numFmtId="0" fontId="7" fillId="0" borderId="1" xfId="0" applyFont="1" applyBorder="1" applyAlignment="1">
      <alignment vertical="top"/>
    </xf>
    <xf numFmtId="0" fontId="9" fillId="6" borderId="5" xfId="0" applyFont="1" applyFill="1" applyBorder="1" applyAlignment="1"/>
    <xf numFmtId="166" fontId="9" fillId="6" borderId="6" xfId="0" applyNumberFormat="1" applyFont="1" applyFill="1" applyBorder="1" applyAlignment="1"/>
    <xf numFmtId="166" fontId="9" fillId="6" borderId="4" xfId="0" applyNumberFormat="1" applyFont="1" applyFill="1" applyBorder="1" applyAlignment="1"/>
    <xf numFmtId="0" fontId="5" fillId="3" borderId="5" xfId="0" applyFont="1" applyFill="1" applyBorder="1" applyAlignment="1"/>
    <xf numFmtId="166" fontId="5" fillId="3" borderId="9" xfId="0" applyNumberFormat="1" applyFont="1" applyFill="1" applyBorder="1" applyAlignment="1"/>
    <xf numFmtId="166" fontId="9" fillId="6" borderId="10" xfId="0" applyNumberFormat="1" applyFont="1" applyFill="1" applyBorder="1" applyAlignment="1"/>
    <xf numFmtId="166" fontId="9" fillId="0" borderId="3" xfId="0" applyNumberFormat="1" applyFont="1" applyBorder="1" applyAlignment="1"/>
    <xf numFmtId="0" fontId="5" fillId="12" borderId="1" xfId="0" applyFont="1" applyFill="1" applyBorder="1" applyAlignment="1">
      <alignment vertical="top" wrapText="1"/>
    </xf>
    <xf numFmtId="166" fontId="8" fillId="6" borderId="1" xfId="0" applyNumberFormat="1" applyFont="1" applyFill="1" applyBorder="1" applyAlignment="1">
      <alignment vertical="top" wrapText="1"/>
    </xf>
    <xf numFmtId="0" fontId="8" fillId="6" borderId="1" xfId="0" applyFont="1" applyFill="1" applyBorder="1" applyAlignment="1">
      <alignment vertical="top" wrapText="1"/>
    </xf>
    <xf numFmtId="166" fontId="9" fillId="0" borderId="1" xfId="0" applyNumberFormat="1" applyFont="1" applyBorder="1" applyAlignment="1"/>
    <xf numFmtId="0" fontId="8" fillId="0" borderId="3" xfId="0" applyFont="1" applyBorder="1" applyAlignment="1">
      <alignment vertical="top" wrapText="1"/>
    </xf>
    <xf numFmtId="165" fontId="9" fillId="12" borderId="3" xfId="0" applyNumberFormat="1" applyFont="1" applyFill="1" applyBorder="1" applyAlignment="1"/>
    <xf numFmtId="0" fontId="8" fillId="0" borderId="1" xfId="0" applyFont="1" applyFill="1" applyBorder="1" applyAlignment="1">
      <alignment vertical="top" wrapText="1"/>
    </xf>
    <xf numFmtId="165" fontId="7" fillId="0" borderId="1" xfId="0" applyNumberFormat="1" applyFont="1" applyFill="1" applyBorder="1" applyAlignment="1"/>
    <xf numFmtId="0" fontId="7" fillId="0" borderId="1" xfId="0" applyNumberFormat="1" applyFont="1" applyFill="1" applyBorder="1" applyAlignment="1"/>
    <xf numFmtId="165" fontId="7" fillId="0" borderId="1" xfId="0" applyNumberFormat="1" applyFont="1" applyFill="1" applyBorder="1" applyAlignment="1" applyProtection="1">
      <protection locked="0"/>
    </xf>
    <xf numFmtId="165" fontId="7" fillId="0" borderId="7" xfId="0" applyNumberFormat="1" applyFont="1" applyFill="1" applyBorder="1" applyAlignment="1" applyProtection="1"/>
    <xf numFmtId="166" fontId="9" fillId="6" borderId="1" xfId="0" applyNumberFormat="1" applyFont="1" applyFill="1" applyBorder="1" applyAlignment="1">
      <alignment vertical="top"/>
    </xf>
    <xf numFmtId="0" fontId="1" fillId="0" borderId="0" xfId="0" applyFont="1"/>
    <xf numFmtId="165" fontId="7" fillId="0" borderId="1" xfId="0" applyNumberFormat="1" applyFont="1" applyFill="1" applyBorder="1" applyAlignment="1" applyProtection="1"/>
    <xf numFmtId="0" fontId="7" fillId="0" borderId="7" xfId="0" applyNumberFormat="1" applyFont="1" applyBorder="1" applyAlignment="1"/>
  </cellXfs>
  <cellStyles count="1">
    <cellStyle name="Normal" xfId="0" builtinId="0"/>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awr council" id="{F11178CC-5C14-4647-9FA0-4F6075D7ADBC}" userId="e02de0113201676c"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2" dT="2020-08-08T11:29:38.69" personId="{F11178CC-5C14-4647-9FA0-4F6075D7ADBC}" id="{B1BAC913-BD1F-5A41-8496-FA3EB2ACA331}">
    <text>Previous Years Budget</text>
  </threadedComment>
  <threadedComment ref="I2" dT="2020-08-08T11:32:17.35" personId="{F11178CC-5C14-4647-9FA0-4F6075D7ADBC}" id="{3BDA071D-6B21-514A-9C2B-EE206E39B9EC}">
    <text>Precept for the forth coming year is discussed in December’s meeting each year, Actual figures are taken from the budget monitoring document to enable us to measure where we are with the budget so far</text>
  </threadedComment>
  <threadedComment ref="J2" dT="2020-08-08T11:33:24.90" personId="{F11178CC-5C14-4647-9FA0-4F6075D7ADBC}" id="{C014C862-2D40-7D4D-9671-F669BB853D7F}">
    <text xml:space="preserve">The clerk reviews the two previous columns and also the payments yet to be made, some a fixed and some will change.
Figures are put in based on previous years and are presented to the council for consideration </text>
  </threadedComment>
  <threadedComment ref="A3" dT="2020-08-08T11:34:06.88" personId="{F11178CC-5C14-4647-9FA0-4F6075D7ADBC}" id="{59313CC2-A346-9B4F-80FD-C1568E7C9AEB}">
    <text>Spending and income is put into different setions for ease of reference</text>
  </threadedComment>
  <threadedComment ref="M23" dT="2020-08-08T11:37:09.37" personId="{F11178CC-5C14-4647-9FA0-4F6075D7ADBC}" id="{F2D21C40-7446-674E-A771-FC92FC5FEACC}">
    <text>Balance brought forward from Bank statement</text>
  </threadedComment>
  <threadedComment ref="M24" dT="2020-08-08T11:37:31.48" personId="{F11178CC-5C14-4647-9FA0-4F6075D7ADBC}" id="{5EE8FFC8-8751-7D4D-BEF1-1DD952929CCA}">
    <text>Garnswllt hall Roof Repair money is ring fenced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5"/>
  <sheetViews>
    <sheetView tabSelected="1" zoomScale="99" workbookViewId="0">
      <selection activeCell="A5" sqref="A5:XFD15"/>
    </sheetView>
  </sheetViews>
  <sheetFormatPr baseColWidth="10" defaultColWidth="8.83203125" defaultRowHeight="16" x14ac:dyDescent="0.2"/>
  <cols>
    <col min="1" max="1" width="39.33203125" style="119" customWidth="1"/>
    <col min="2" max="2" width="18.83203125" style="119" customWidth="1"/>
    <col min="3" max="3" width="15.83203125" style="119" hidden="1" customWidth="1"/>
    <col min="4" max="4" width="18" style="119" hidden="1" customWidth="1"/>
    <col min="5" max="6" width="14.5" style="119" hidden="1" customWidth="1"/>
    <col min="7" max="7" width="19" style="119" hidden="1" customWidth="1"/>
    <col min="8" max="8" width="16.6640625" style="119" customWidth="1"/>
    <col min="9" max="9" width="16.6640625" style="119" hidden="1" customWidth="1"/>
    <col min="10" max="11" width="16.6640625" style="119" customWidth="1"/>
    <col min="12" max="12" width="16.6640625" style="119" hidden="1" customWidth="1"/>
    <col min="13" max="13" width="22.6640625" style="119" customWidth="1"/>
    <col min="14" max="14" width="15.5" style="119" customWidth="1"/>
    <col min="15" max="15" width="23.83203125" hidden="1" customWidth="1"/>
    <col min="16" max="16" width="15.5" hidden="1" customWidth="1"/>
  </cols>
  <sheetData>
    <row r="1" spans="1:14" x14ac:dyDescent="0.2">
      <c r="A1" s="5" t="s">
        <v>72</v>
      </c>
      <c r="B1" s="6"/>
      <c r="C1" s="6"/>
      <c r="D1" s="6"/>
      <c r="E1" s="6"/>
      <c r="F1" s="7"/>
      <c r="G1" s="7"/>
      <c r="H1" s="7"/>
      <c r="I1" s="7"/>
      <c r="J1" s="7"/>
      <c r="K1" s="7"/>
      <c r="L1" s="7"/>
      <c r="M1" s="8"/>
      <c r="N1" s="9"/>
    </row>
    <row r="2" spans="1:14" ht="34" x14ac:dyDescent="0.2">
      <c r="A2" s="10"/>
      <c r="B2" s="11" t="s">
        <v>34</v>
      </c>
      <c r="C2" s="12" t="s">
        <v>0</v>
      </c>
      <c r="D2" s="12" t="s">
        <v>38</v>
      </c>
      <c r="E2" s="12" t="s">
        <v>80</v>
      </c>
      <c r="F2" s="13" t="s">
        <v>13</v>
      </c>
      <c r="G2" s="14" t="s">
        <v>68</v>
      </c>
      <c r="H2" s="13" t="s">
        <v>59</v>
      </c>
      <c r="I2" s="14" t="s">
        <v>73</v>
      </c>
      <c r="J2" s="13" t="s">
        <v>74</v>
      </c>
      <c r="K2" s="13" t="s">
        <v>81</v>
      </c>
      <c r="L2" s="13"/>
      <c r="M2" s="15"/>
      <c r="N2" s="9"/>
    </row>
    <row r="3" spans="1:14" ht="17" x14ac:dyDescent="0.2">
      <c r="A3" s="1" t="s">
        <v>35</v>
      </c>
      <c r="B3" s="16"/>
      <c r="C3" s="17"/>
      <c r="D3" s="17"/>
      <c r="E3" s="17"/>
      <c r="F3" s="18"/>
      <c r="G3" s="18"/>
      <c r="H3" s="18"/>
      <c r="I3" s="18"/>
      <c r="J3" s="18"/>
      <c r="K3" s="18"/>
      <c r="L3" s="18"/>
      <c r="M3" s="15"/>
      <c r="N3" s="9"/>
    </row>
    <row r="4" spans="1:14" x14ac:dyDescent="0.2">
      <c r="A4" s="19" t="s">
        <v>87</v>
      </c>
      <c r="B4" s="20">
        <v>21631</v>
      </c>
      <c r="C4" s="20">
        <v>12500</v>
      </c>
      <c r="D4" s="20">
        <v>16050</v>
      </c>
      <c r="E4" s="20">
        <v>16050</v>
      </c>
      <c r="F4" s="21"/>
      <c r="G4" s="21">
        <v>7874</v>
      </c>
      <c r="H4" s="21">
        <v>24986</v>
      </c>
      <c r="I4" s="21">
        <v>7388</v>
      </c>
      <c r="J4" s="21">
        <v>36028</v>
      </c>
      <c r="K4" s="21">
        <v>37630</v>
      </c>
      <c r="L4" s="21"/>
      <c r="M4" s="22"/>
      <c r="N4" s="9"/>
    </row>
    <row r="5" spans="1:14" hidden="1" x14ac:dyDescent="0.2">
      <c r="A5" s="15" t="s">
        <v>30</v>
      </c>
      <c r="B5" s="20"/>
      <c r="C5" s="20">
        <v>750</v>
      </c>
      <c r="D5" s="20">
        <v>248</v>
      </c>
      <c r="E5" s="20">
        <v>750</v>
      </c>
      <c r="F5" s="21"/>
      <c r="G5" s="21">
        <v>0</v>
      </c>
      <c r="H5" s="21"/>
      <c r="I5" s="21">
        <v>0</v>
      </c>
      <c r="J5" s="21"/>
      <c r="K5" s="21"/>
      <c r="L5" s="21"/>
      <c r="M5" s="15"/>
      <c r="N5" s="9"/>
    </row>
    <row r="6" spans="1:14" hidden="1" x14ac:dyDescent="0.2">
      <c r="A6" s="23" t="s">
        <v>51</v>
      </c>
      <c r="B6" s="20"/>
      <c r="C6" s="20">
        <v>2592</v>
      </c>
      <c r="D6" s="20">
        <v>2700</v>
      </c>
      <c r="E6" s="20">
        <v>1152</v>
      </c>
      <c r="F6" s="21"/>
      <c r="G6" s="21">
        <v>848</v>
      </c>
      <c r="H6" s="21"/>
      <c r="I6" s="21">
        <v>836.68</v>
      </c>
      <c r="J6" s="21"/>
      <c r="K6" s="21"/>
      <c r="L6" s="21"/>
      <c r="M6" s="15"/>
      <c r="N6" s="9"/>
    </row>
    <row r="7" spans="1:14" hidden="1" x14ac:dyDescent="0.2">
      <c r="A7" s="23" t="s">
        <v>60</v>
      </c>
      <c r="B7" s="20"/>
      <c r="C7" s="20">
        <v>0</v>
      </c>
      <c r="D7" s="20">
        <v>0</v>
      </c>
      <c r="E7" s="20">
        <v>0</v>
      </c>
      <c r="F7" s="21"/>
      <c r="G7" s="21">
        <v>0</v>
      </c>
      <c r="H7" s="21"/>
      <c r="I7" s="21">
        <v>604.4</v>
      </c>
      <c r="J7" s="21"/>
      <c r="K7" s="21"/>
      <c r="L7" s="21"/>
      <c r="M7" s="15"/>
      <c r="N7" s="9"/>
    </row>
    <row r="8" spans="1:14" hidden="1" x14ac:dyDescent="0.2">
      <c r="A8" s="23" t="s">
        <v>61</v>
      </c>
      <c r="B8" s="20"/>
      <c r="C8" s="20">
        <v>0</v>
      </c>
      <c r="D8" s="20">
        <v>0</v>
      </c>
      <c r="E8" s="20">
        <v>0</v>
      </c>
      <c r="F8" s="21"/>
      <c r="G8" s="21">
        <v>0</v>
      </c>
      <c r="H8" s="21"/>
      <c r="I8" s="21">
        <v>402.2</v>
      </c>
      <c r="J8" s="21"/>
      <c r="K8" s="21"/>
      <c r="L8" s="21"/>
      <c r="M8" s="15"/>
      <c r="N8" s="9"/>
    </row>
    <row r="9" spans="1:14" hidden="1" x14ac:dyDescent="0.2">
      <c r="A9" s="15" t="s">
        <v>31</v>
      </c>
      <c r="B9" s="20"/>
      <c r="C9" s="20">
        <v>2592</v>
      </c>
      <c r="D9" s="20">
        <v>2700</v>
      </c>
      <c r="E9" s="20">
        <v>2700</v>
      </c>
      <c r="F9" s="21"/>
      <c r="G9" s="21">
        <v>1644</v>
      </c>
      <c r="H9" s="21"/>
      <c r="I9" s="21">
        <v>0</v>
      </c>
      <c r="J9" s="21"/>
      <c r="K9" s="21"/>
      <c r="L9" s="21"/>
      <c r="M9" s="15"/>
      <c r="N9" s="9"/>
    </row>
    <row r="10" spans="1:14" hidden="1" x14ac:dyDescent="0.2">
      <c r="A10" s="15" t="s">
        <v>31</v>
      </c>
      <c r="B10" s="24"/>
      <c r="C10" s="24">
        <v>2592</v>
      </c>
      <c r="D10" s="24">
        <v>2700</v>
      </c>
      <c r="E10" s="24">
        <v>2700</v>
      </c>
      <c r="F10" s="21"/>
      <c r="G10" s="21">
        <v>1644</v>
      </c>
      <c r="H10" s="21"/>
      <c r="I10" s="21">
        <v>0</v>
      </c>
      <c r="J10" s="21"/>
      <c r="K10" s="21"/>
      <c r="L10" s="21"/>
      <c r="M10" s="15"/>
      <c r="N10" s="9"/>
    </row>
    <row r="11" spans="1:14" hidden="1" x14ac:dyDescent="0.2">
      <c r="A11" s="15" t="s">
        <v>77</v>
      </c>
      <c r="B11" s="20"/>
      <c r="C11" s="20">
        <v>2736</v>
      </c>
      <c r="D11" s="20">
        <v>2373</v>
      </c>
      <c r="E11" s="20">
        <v>4680</v>
      </c>
      <c r="F11" s="21"/>
      <c r="G11" s="21">
        <v>2850</v>
      </c>
      <c r="H11" s="21"/>
      <c r="I11" s="21">
        <v>1200</v>
      </c>
      <c r="J11" s="21"/>
      <c r="K11" s="21"/>
      <c r="L11" s="21"/>
      <c r="M11" s="15"/>
      <c r="N11" s="9"/>
    </row>
    <row r="12" spans="1:14" hidden="1" x14ac:dyDescent="0.2">
      <c r="A12" s="15" t="s">
        <v>62</v>
      </c>
      <c r="B12" s="20"/>
      <c r="C12" s="25">
        <v>2700</v>
      </c>
      <c r="D12" s="25">
        <v>2727</v>
      </c>
      <c r="E12" s="25">
        <v>3120</v>
      </c>
      <c r="F12" s="26"/>
      <c r="G12" s="26">
        <v>600</v>
      </c>
      <c r="H12" s="26"/>
      <c r="I12" s="26">
        <v>504</v>
      </c>
      <c r="J12" s="26"/>
      <c r="K12" s="26"/>
      <c r="L12" s="26"/>
      <c r="M12" s="15"/>
      <c r="N12" s="9"/>
    </row>
    <row r="13" spans="1:14" hidden="1" x14ac:dyDescent="0.2">
      <c r="A13" s="27" t="s">
        <v>1</v>
      </c>
      <c r="B13" s="28"/>
      <c r="C13" s="29">
        <v>1700</v>
      </c>
      <c r="D13" s="29">
        <v>3400</v>
      </c>
      <c r="E13" s="29">
        <v>1440</v>
      </c>
      <c r="F13" s="30"/>
      <c r="G13" s="30">
        <v>2500</v>
      </c>
      <c r="H13" s="30"/>
      <c r="I13" s="30">
        <v>3708</v>
      </c>
      <c r="J13" s="30"/>
      <c r="K13" s="30"/>
      <c r="L13" s="30"/>
      <c r="M13" s="15"/>
      <c r="N13" s="9"/>
    </row>
    <row r="14" spans="1:14" hidden="1" x14ac:dyDescent="0.2">
      <c r="A14" s="27" t="s">
        <v>78</v>
      </c>
      <c r="B14" s="28"/>
      <c r="C14" s="31"/>
      <c r="D14" s="31"/>
      <c r="E14" s="31"/>
      <c r="F14" s="30"/>
      <c r="G14" s="30">
        <v>0</v>
      </c>
      <c r="H14" s="30"/>
      <c r="I14" s="30">
        <v>0</v>
      </c>
      <c r="J14" s="30"/>
      <c r="K14" s="30"/>
      <c r="L14" s="30"/>
      <c r="M14" s="15"/>
      <c r="N14" s="9"/>
    </row>
    <row r="15" spans="1:14" hidden="1" x14ac:dyDescent="0.2">
      <c r="A15" s="27" t="s">
        <v>69</v>
      </c>
      <c r="B15" s="28"/>
      <c r="C15" s="31"/>
      <c r="D15" s="31"/>
      <c r="E15" s="31"/>
      <c r="F15" s="30">
        <v>1500</v>
      </c>
      <c r="G15" s="30">
        <v>1500</v>
      </c>
      <c r="H15" s="30"/>
      <c r="I15" s="30">
        <v>0</v>
      </c>
      <c r="J15" s="30"/>
      <c r="K15" s="30"/>
      <c r="L15" s="30"/>
      <c r="M15" s="15"/>
      <c r="N15" s="9"/>
    </row>
    <row r="16" spans="1:14" x14ac:dyDescent="0.2">
      <c r="A16" s="27" t="s">
        <v>52</v>
      </c>
      <c r="B16" s="32"/>
      <c r="C16" s="32"/>
      <c r="D16" s="32"/>
      <c r="E16" s="32">
        <v>2520</v>
      </c>
      <c r="F16" s="33"/>
      <c r="G16" s="33">
        <v>2541</v>
      </c>
      <c r="H16" s="33">
        <v>6936</v>
      </c>
      <c r="I16" s="33">
        <v>3647</v>
      </c>
      <c r="J16" s="33">
        <v>7400</v>
      </c>
      <c r="K16" s="33">
        <v>8000</v>
      </c>
      <c r="L16" s="33"/>
      <c r="M16" s="34" t="s">
        <v>85</v>
      </c>
      <c r="N16" s="35"/>
    </row>
    <row r="17" spans="1:16" ht="17" thickBot="1" x14ac:dyDescent="0.25">
      <c r="A17" s="27" t="s">
        <v>2</v>
      </c>
      <c r="B17" s="28">
        <v>450</v>
      </c>
      <c r="C17" s="36">
        <v>450</v>
      </c>
      <c r="D17" s="36">
        <v>329</v>
      </c>
      <c r="E17" s="36">
        <v>500</v>
      </c>
      <c r="F17" s="30"/>
      <c r="G17" s="30">
        <v>420</v>
      </c>
      <c r="H17" s="30">
        <v>500</v>
      </c>
      <c r="I17" s="30">
        <v>216</v>
      </c>
      <c r="J17" s="30">
        <v>500</v>
      </c>
      <c r="K17" s="30">
        <v>500</v>
      </c>
      <c r="L17" s="30"/>
      <c r="M17" s="15"/>
      <c r="N17" s="9"/>
    </row>
    <row r="18" spans="1:16" ht="17" thickBot="1" x14ac:dyDescent="0.25">
      <c r="A18" s="37" t="s">
        <v>3</v>
      </c>
      <c r="B18" s="38">
        <f>SUM(B4:B17)</f>
        <v>22081</v>
      </c>
      <c r="C18" s="39">
        <f>SUM(C4:C17)</f>
        <v>28612</v>
      </c>
      <c r="D18" s="39">
        <f>SUM(D4:D17)</f>
        <v>33227</v>
      </c>
      <c r="E18" s="39">
        <f>SUM(E4:E17)</f>
        <v>35612</v>
      </c>
      <c r="F18" s="40"/>
      <c r="G18" s="41">
        <f>SUM(G4:G17)</f>
        <v>22421</v>
      </c>
      <c r="H18" s="42">
        <f>SUM(H4:H17)</f>
        <v>32422</v>
      </c>
      <c r="I18" s="42">
        <f>SUM(I4:I17)</f>
        <v>18506.28</v>
      </c>
      <c r="J18" s="42">
        <f>SUM(J3:J17)</f>
        <v>43928</v>
      </c>
      <c r="K18" s="42">
        <f>SUM(K4:K17)</f>
        <v>46130</v>
      </c>
      <c r="L18" s="42"/>
      <c r="M18" s="43"/>
      <c r="N18" s="9"/>
    </row>
    <row r="19" spans="1:16" x14ac:dyDescent="0.2">
      <c r="A19" s="44" t="s">
        <v>4</v>
      </c>
      <c r="B19" s="16"/>
      <c r="C19" s="45"/>
      <c r="D19" s="45"/>
      <c r="E19" s="45"/>
      <c r="F19" s="46"/>
      <c r="G19" s="46"/>
      <c r="H19" s="46"/>
      <c r="I19" s="46"/>
      <c r="J19" s="46"/>
      <c r="K19" s="46"/>
      <c r="L19" s="46"/>
      <c r="M19" s="15"/>
      <c r="N19" s="9"/>
    </row>
    <row r="20" spans="1:16" ht="17" x14ac:dyDescent="0.2">
      <c r="A20" s="16" t="s">
        <v>5</v>
      </c>
      <c r="B20" s="16">
        <v>0</v>
      </c>
      <c r="C20" s="47">
        <v>350</v>
      </c>
      <c r="D20" s="47">
        <v>793</v>
      </c>
      <c r="E20" s="48">
        <v>500</v>
      </c>
      <c r="F20" s="46"/>
      <c r="G20" s="46">
        <v>185</v>
      </c>
      <c r="H20" s="46">
        <v>500</v>
      </c>
      <c r="I20" s="46">
        <v>298.64999999999998</v>
      </c>
      <c r="J20" s="46">
        <v>500</v>
      </c>
      <c r="K20" s="46">
        <v>600</v>
      </c>
      <c r="L20" s="46"/>
      <c r="M20" s="15"/>
      <c r="N20" s="9"/>
    </row>
    <row r="21" spans="1:16" ht="17" x14ac:dyDescent="0.2">
      <c r="A21" s="16" t="s">
        <v>42</v>
      </c>
      <c r="B21" s="16"/>
      <c r="C21" s="47"/>
      <c r="D21" s="47">
        <v>245</v>
      </c>
      <c r="E21" s="47">
        <v>250</v>
      </c>
      <c r="F21" s="46"/>
      <c r="G21" s="46">
        <v>136</v>
      </c>
      <c r="H21" s="46">
        <v>200</v>
      </c>
      <c r="I21" s="46">
        <v>68</v>
      </c>
      <c r="J21" s="46">
        <v>100</v>
      </c>
      <c r="K21" s="46">
        <v>100</v>
      </c>
      <c r="L21" s="46"/>
      <c r="M21" s="15"/>
      <c r="N21" s="9"/>
    </row>
    <row r="22" spans="1:16" ht="17" x14ac:dyDescent="0.2">
      <c r="A22" s="16" t="s">
        <v>43</v>
      </c>
      <c r="B22" s="16">
        <v>0</v>
      </c>
      <c r="C22" s="47">
        <v>0</v>
      </c>
      <c r="D22" s="47">
        <v>139</v>
      </c>
      <c r="E22" s="47">
        <v>139</v>
      </c>
      <c r="F22" s="46"/>
      <c r="G22" s="46">
        <v>147</v>
      </c>
      <c r="H22" s="46">
        <v>147</v>
      </c>
      <c r="I22" s="46">
        <v>156</v>
      </c>
      <c r="J22" s="46">
        <v>156</v>
      </c>
      <c r="K22" s="46">
        <v>170</v>
      </c>
      <c r="L22" s="46"/>
      <c r="M22" s="15"/>
      <c r="N22" s="9" t="s">
        <v>86</v>
      </c>
      <c r="O22" s="3" t="s">
        <v>58</v>
      </c>
      <c r="P22" s="3"/>
    </row>
    <row r="23" spans="1:16" x14ac:dyDescent="0.2">
      <c r="A23" s="15" t="s">
        <v>6</v>
      </c>
      <c r="B23" s="49">
        <v>1200</v>
      </c>
      <c r="C23" s="49">
        <v>600</v>
      </c>
      <c r="D23" s="49">
        <v>700</v>
      </c>
      <c r="E23" s="49">
        <v>700</v>
      </c>
      <c r="F23" s="50"/>
      <c r="G23" s="50">
        <v>36</v>
      </c>
      <c r="H23" s="50">
        <v>700</v>
      </c>
      <c r="I23" s="50">
        <v>211</v>
      </c>
      <c r="J23" s="50">
        <v>400</v>
      </c>
      <c r="K23" s="50">
        <v>400</v>
      </c>
      <c r="L23" s="50"/>
      <c r="M23" s="51" t="s">
        <v>7</v>
      </c>
      <c r="N23" s="52">
        <v>45000</v>
      </c>
      <c r="O23" s="3" t="s">
        <v>7</v>
      </c>
      <c r="P23" s="4">
        <f>B70</f>
        <v>23000</v>
      </c>
    </row>
    <row r="24" spans="1:16" x14ac:dyDescent="0.2">
      <c r="A24" s="15" t="s">
        <v>8</v>
      </c>
      <c r="B24" s="49">
        <v>4500</v>
      </c>
      <c r="C24" s="49">
        <v>5500</v>
      </c>
      <c r="D24" s="49">
        <v>2370</v>
      </c>
      <c r="E24" s="49">
        <v>2500</v>
      </c>
      <c r="F24" s="50"/>
      <c r="G24" s="50">
        <v>1922.69</v>
      </c>
      <c r="H24" s="50">
        <v>1922.69</v>
      </c>
      <c r="I24" s="50">
        <v>1955.78</v>
      </c>
      <c r="J24" s="50">
        <v>2000</v>
      </c>
      <c r="K24" s="50">
        <v>2000</v>
      </c>
      <c r="L24" s="50"/>
      <c r="M24" s="51" t="s">
        <v>29</v>
      </c>
      <c r="N24" s="52">
        <f>B65</f>
        <v>15296</v>
      </c>
      <c r="O24" s="3" t="s">
        <v>29</v>
      </c>
      <c r="P24" s="3">
        <v>15296</v>
      </c>
    </row>
    <row r="25" spans="1:16" x14ac:dyDescent="0.2">
      <c r="A25" s="15" t="s">
        <v>9</v>
      </c>
      <c r="B25" s="49">
        <v>525</v>
      </c>
      <c r="C25" s="49">
        <v>1120</v>
      </c>
      <c r="D25" s="49">
        <v>576</v>
      </c>
      <c r="E25" s="49">
        <v>800</v>
      </c>
      <c r="F25" s="50"/>
      <c r="G25" s="50">
        <v>250</v>
      </c>
      <c r="H25" s="50">
        <v>800</v>
      </c>
      <c r="I25" s="50">
        <v>250</v>
      </c>
      <c r="J25" s="50">
        <v>600</v>
      </c>
      <c r="K25" s="50">
        <v>600</v>
      </c>
      <c r="L25" s="50"/>
      <c r="M25" s="51" t="s">
        <v>55</v>
      </c>
      <c r="N25" s="52">
        <v>20000</v>
      </c>
      <c r="O25" s="3" t="s">
        <v>55</v>
      </c>
      <c r="P25" s="3">
        <v>20875</v>
      </c>
    </row>
    <row r="26" spans="1:16" ht="17" x14ac:dyDescent="0.2">
      <c r="A26" s="16" t="s">
        <v>10</v>
      </c>
      <c r="B26" s="53">
        <v>900</v>
      </c>
      <c r="C26" s="53">
        <v>900</v>
      </c>
      <c r="D26" s="53">
        <v>900</v>
      </c>
      <c r="E26" s="53">
        <v>1200</v>
      </c>
      <c r="F26" s="50"/>
      <c r="G26" s="50">
        <v>1200</v>
      </c>
      <c r="H26" s="50">
        <v>1200</v>
      </c>
      <c r="I26" s="50">
        <v>700</v>
      </c>
      <c r="J26" s="50">
        <v>1200</v>
      </c>
      <c r="K26" s="50">
        <v>1200</v>
      </c>
      <c r="L26" s="50"/>
      <c r="M26" s="51" t="s">
        <v>50</v>
      </c>
      <c r="N26" s="52">
        <f>(N23-N24-N25)</f>
        <v>9704</v>
      </c>
      <c r="O26" s="3" t="s">
        <v>50</v>
      </c>
      <c r="P26" s="3">
        <v>2704</v>
      </c>
    </row>
    <row r="27" spans="1:16" ht="34" x14ac:dyDescent="0.2">
      <c r="A27" s="54" t="s">
        <v>41</v>
      </c>
      <c r="B27" s="53">
        <v>0</v>
      </c>
      <c r="C27" s="53">
        <v>0</v>
      </c>
      <c r="D27" s="53">
        <v>600</v>
      </c>
      <c r="E27" s="53">
        <v>600</v>
      </c>
      <c r="F27" s="50"/>
      <c r="G27" s="50">
        <v>600</v>
      </c>
      <c r="H27" s="50">
        <v>0</v>
      </c>
      <c r="I27" s="50">
        <v>50</v>
      </c>
      <c r="J27" s="50">
        <v>0</v>
      </c>
      <c r="K27" s="50"/>
      <c r="L27" s="50"/>
      <c r="M27" s="55" t="s">
        <v>76</v>
      </c>
      <c r="N27" s="56">
        <v>75000</v>
      </c>
      <c r="O27" s="3" t="s">
        <v>56</v>
      </c>
      <c r="P27" s="3">
        <v>63685</v>
      </c>
    </row>
    <row r="28" spans="1:16" ht="17" x14ac:dyDescent="0.2">
      <c r="A28" s="27" t="s">
        <v>11</v>
      </c>
      <c r="B28" s="32">
        <v>220</v>
      </c>
      <c r="C28" s="32">
        <v>230</v>
      </c>
      <c r="D28" s="32">
        <v>374</v>
      </c>
      <c r="E28" s="32">
        <v>374</v>
      </c>
      <c r="F28" s="33"/>
      <c r="G28" s="33">
        <v>374</v>
      </c>
      <c r="H28" s="33">
        <v>374</v>
      </c>
      <c r="I28" s="33"/>
      <c r="J28" s="33">
        <v>374</v>
      </c>
      <c r="K28" s="33">
        <v>374</v>
      </c>
      <c r="L28" s="33"/>
      <c r="M28" s="55" t="s">
        <v>57</v>
      </c>
      <c r="N28" s="56">
        <f>(N27-N26)</f>
        <v>65296</v>
      </c>
      <c r="O28" s="3" t="s">
        <v>57</v>
      </c>
      <c r="P28" s="3">
        <v>60981</v>
      </c>
    </row>
    <row r="29" spans="1:16" ht="18" thickBot="1" x14ac:dyDescent="0.25">
      <c r="A29" s="16" t="s">
        <v>12</v>
      </c>
      <c r="B29" s="57">
        <v>350</v>
      </c>
      <c r="C29" s="58">
        <v>350</v>
      </c>
      <c r="D29" s="58">
        <v>350</v>
      </c>
      <c r="E29" s="58">
        <v>350</v>
      </c>
      <c r="F29" s="33"/>
      <c r="G29" s="33">
        <v>350</v>
      </c>
      <c r="H29" s="33">
        <v>350</v>
      </c>
      <c r="I29" s="33">
        <v>350</v>
      </c>
      <c r="J29" s="33">
        <v>350</v>
      </c>
      <c r="K29" s="33">
        <v>350</v>
      </c>
      <c r="L29" s="33"/>
      <c r="M29" s="34"/>
      <c r="N29" s="35"/>
    </row>
    <row r="30" spans="1:16" ht="17" thickBot="1" x14ac:dyDescent="0.25">
      <c r="A30" s="37" t="s">
        <v>14</v>
      </c>
      <c r="B30" s="59">
        <f>SUM(B23:B29)</f>
        <v>7695</v>
      </c>
      <c r="C30" s="60">
        <f>SUM(C20:C29)</f>
        <v>9050</v>
      </c>
      <c r="D30" s="60">
        <f>SUM(D20:D29)</f>
        <v>7047</v>
      </c>
      <c r="E30" s="60">
        <f>SUM(E20:E29)</f>
        <v>7413</v>
      </c>
      <c r="F30" s="33" t="s">
        <v>13</v>
      </c>
      <c r="G30" s="61">
        <f>SUM(G20:G29)</f>
        <v>5200.6900000000005</v>
      </c>
      <c r="H30" s="61">
        <f>SUM(H20:H29)</f>
        <v>6193.6900000000005</v>
      </c>
      <c r="I30" s="62">
        <f>SUM(I20:I29)</f>
        <v>4039.43</v>
      </c>
      <c r="J30" s="61">
        <f>SUM(J20:J29)</f>
        <v>5680</v>
      </c>
      <c r="K30" s="61">
        <f>SUM(K21:K29)</f>
        <v>5194</v>
      </c>
      <c r="L30" s="61"/>
      <c r="M30" s="34" t="s">
        <v>13</v>
      </c>
      <c r="N30" s="35"/>
    </row>
    <row r="31" spans="1:16" ht="17" thickBot="1" x14ac:dyDescent="0.25">
      <c r="A31" s="63" t="s">
        <v>15</v>
      </c>
      <c r="B31" s="64"/>
      <c r="C31" s="64"/>
      <c r="D31" s="64"/>
      <c r="E31" s="64"/>
      <c r="F31" s="65" t="s">
        <v>13</v>
      </c>
      <c r="G31" s="66"/>
      <c r="H31" s="66"/>
      <c r="I31" s="66"/>
      <c r="J31" s="66"/>
      <c r="K31" s="66"/>
      <c r="L31" s="66"/>
      <c r="M31" s="67" t="s">
        <v>13</v>
      </c>
      <c r="N31" s="68"/>
    </row>
    <row r="32" spans="1:16" x14ac:dyDescent="0.2">
      <c r="A32" s="15" t="s">
        <v>32</v>
      </c>
      <c r="B32" s="69">
        <v>6300</v>
      </c>
      <c r="C32" s="64">
        <v>6300</v>
      </c>
      <c r="D32" s="64">
        <v>6300</v>
      </c>
      <c r="E32" s="70">
        <v>4500</v>
      </c>
      <c r="F32" s="66"/>
      <c r="G32" s="66">
        <v>4500</v>
      </c>
      <c r="H32" s="66">
        <v>4500</v>
      </c>
      <c r="I32" s="66">
        <v>4500</v>
      </c>
      <c r="J32" s="66">
        <v>4500</v>
      </c>
      <c r="K32" s="66">
        <v>4500</v>
      </c>
      <c r="L32" s="66"/>
      <c r="M32" s="16"/>
      <c r="N32" s="35"/>
    </row>
    <row r="33" spans="1:14" x14ac:dyDescent="0.2">
      <c r="A33" s="23" t="s">
        <v>16</v>
      </c>
      <c r="B33" s="69">
        <v>4500</v>
      </c>
      <c r="C33" s="69">
        <v>6000</v>
      </c>
      <c r="D33" s="69">
        <v>7740</v>
      </c>
      <c r="E33" s="69">
        <v>8400</v>
      </c>
      <c r="F33" s="66"/>
      <c r="G33" s="50">
        <v>8700</v>
      </c>
      <c r="H33" s="50">
        <v>8400</v>
      </c>
      <c r="I33" s="50">
        <v>5940</v>
      </c>
      <c r="J33" s="50">
        <v>8400</v>
      </c>
      <c r="K33" s="50">
        <v>9000</v>
      </c>
      <c r="L33" s="50"/>
      <c r="M33" s="67" t="s">
        <v>79</v>
      </c>
      <c r="N33" s="68">
        <v>62000</v>
      </c>
    </row>
    <row r="34" spans="1:14" x14ac:dyDescent="0.2">
      <c r="A34" s="71" t="s">
        <v>44</v>
      </c>
      <c r="B34" s="69"/>
      <c r="C34" s="69"/>
      <c r="D34" s="69">
        <v>1080</v>
      </c>
      <c r="E34" s="69">
        <v>0</v>
      </c>
      <c r="F34" s="50"/>
      <c r="G34" s="50"/>
      <c r="H34" s="50">
        <v>2000</v>
      </c>
      <c r="I34" s="50">
        <v>564.96</v>
      </c>
      <c r="J34" s="50">
        <v>0</v>
      </c>
      <c r="K34" s="50"/>
      <c r="L34" s="50"/>
      <c r="M34" s="67" t="s">
        <v>83</v>
      </c>
      <c r="N34" s="68">
        <v>66000</v>
      </c>
    </row>
    <row r="35" spans="1:14" x14ac:dyDescent="0.2">
      <c r="A35" s="27" t="s">
        <v>53</v>
      </c>
      <c r="B35" s="69">
        <v>500</v>
      </c>
      <c r="C35" s="69">
        <v>500</v>
      </c>
      <c r="D35" s="69">
        <v>0</v>
      </c>
      <c r="E35" s="72">
        <v>2600</v>
      </c>
      <c r="F35" s="50"/>
      <c r="G35" s="50">
        <v>1387</v>
      </c>
      <c r="H35" s="50">
        <v>2500</v>
      </c>
      <c r="I35" s="50">
        <v>0</v>
      </c>
      <c r="J35" s="50">
        <v>2000</v>
      </c>
      <c r="K35" s="50">
        <v>2000</v>
      </c>
      <c r="L35" s="50"/>
      <c r="M35" s="67" t="s">
        <v>84</v>
      </c>
      <c r="N35" s="68">
        <v>67000</v>
      </c>
    </row>
    <row r="36" spans="1:14" ht="17" x14ac:dyDescent="0.2">
      <c r="A36" s="27" t="s">
        <v>17</v>
      </c>
      <c r="B36" s="69">
        <v>500</v>
      </c>
      <c r="C36" s="69">
        <v>500</v>
      </c>
      <c r="D36" s="69">
        <v>0</v>
      </c>
      <c r="E36" s="73">
        <v>150</v>
      </c>
      <c r="F36" s="50"/>
      <c r="G36" s="50">
        <v>172</v>
      </c>
      <c r="H36" s="50">
        <v>200</v>
      </c>
      <c r="I36" s="50">
        <v>0</v>
      </c>
      <c r="J36" s="50">
        <v>200</v>
      </c>
      <c r="K36" s="50">
        <v>200</v>
      </c>
      <c r="L36" s="50"/>
      <c r="M36" s="67" t="s">
        <v>13</v>
      </c>
      <c r="N36" s="68" t="s">
        <v>13</v>
      </c>
    </row>
    <row r="37" spans="1:14" x14ac:dyDescent="0.2">
      <c r="A37" s="27" t="s">
        <v>18</v>
      </c>
      <c r="B37" s="69">
        <v>750</v>
      </c>
      <c r="C37" s="69">
        <v>750</v>
      </c>
      <c r="D37" s="69">
        <v>71</v>
      </c>
      <c r="E37" s="73">
        <v>250</v>
      </c>
      <c r="F37" s="50"/>
      <c r="G37" s="50">
        <v>182</v>
      </c>
      <c r="H37" s="50">
        <v>250</v>
      </c>
      <c r="I37" s="50">
        <v>469.2</v>
      </c>
      <c r="J37" s="50">
        <v>250</v>
      </c>
      <c r="K37" s="50">
        <v>250</v>
      </c>
      <c r="L37" s="50"/>
      <c r="M37" s="67"/>
      <c r="N37" s="68"/>
    </row>
    <row r="38" spans="1:14" x14ac:dyDescent="0.2">
      <c r="A38" s="27" t="s">
        <v>33</v>
      </c>
      <c r="B38" s="69">
        <v>2000</v>
      </c>
      <c r="C38" s="69">
        <v>2000</v>
      </c>
      <c r="D38" s="69">
        <v>500</v>
      </c>
      <c r="E38" s="73">
        <v>4600</v>
      </c>
      <c r="F38" s="50"/>
      <c r="G38" s="50">
        <v>500</v>
      </c>
      <c r="H38" s="50">
        <v>5000</v>
      </c>
      <c r="I38" s="50">
        <v>790</v>
      </c>
      <c r="J38" s="50">
        <v>5000</v>
      </c>
      <c r="K38" s="50">
        <v>5000</v>
      </c>
      <c r="L38" s="50"/>
      <c r="M38" s="67"/>
      <c r="N38" s="68"/>
    </row>
    <row r="39" spans="1:14" x14ac:dyDescent="0.2">
      <c r="A39" s="27" t="s">
        <v>19</v>
      </c>
      <c r="B39" s="69">
        <v>2000</v>
      </c>
      <c r="C39" s="69">
        <v>2000</v>
      </c>
      <c r="D39" s="69">
        <v>0</v>
      </c>
      <c r="E39" s="73">
        <v>2000</v>
      </c>
      <c r="F39" s="50"/>
      <c r="G39" s="50">
        <v>0</v>
      </c>
      <c r="H39" s="50">
        <v>2000</v>
      </c>
      <c r="I39" s="50">
        <v>0</v>
      </c>
      <c r="J39" s="50">
        <v>2000</v>
      </c>
      <c r="K39" s="50">
        <v>2000</v>
      </c>
      <c r="L39" s="50"/>
      <c r="M39" s="67"/>
      <c r="N39" s="68"/>
    </row>
    <row r="40" spans="1:14" x14ac:dyDescent="0.2">
      <c r="A40" s="27" t="s">
        <v>20</v>
      </c>
      <c r="B40" s="69">
        <v>1000</v>
      </c>
      <c r="C40" s="69">
        <v>1000</v>
      </c>
      <c r="D40" s="69">
        <v>1000</v>
      </c>
      <c r="E40" s="73">
        <v>1000</v>
      </c>
      <c r="F40" s="50"/>
      <c r="G40" s="50">
        <v>1000</v>
      </c>
      <c r="H40" s="50">
        <v>1000</v>
      </c>
      <c r="I40" s="50">
        <v>500</v>
      </c>
      <c r="J40" s="50">
        <v>1000</v>
      </c>
      <c r="K40" s="50">
        <v>1000</v>
      </c>
      <c r="L40" s="50"/>
      <c r="M40" s="67"/>
      <c r="N40" s="74"/>
    </row>
    <row r="41" spans="1:14" x14ac:dyDescent="0.2">
      <c r="A41" s="27" t="s">
        <v>21</v>
      </c>
      <c r="B41" s="69"/>
      <c r="C41" s="69">
        <v>2800</v>
      </c>
      <c r="D41" s="69">
        <v>1000</v>
      </c>
      <c r="E41" s="73">
        <v>1000</v>
      </c>
      <c r="F41" s="50"/>
      <c r="G41" s="50">
        <v>2800</v>
      </c>
      <c r="H41" s="50">
        <v>0</v>
      </c>
      <c r="I41" s="50">
        <v>0</v>
      </c>
      <c r="J41" s="50">
        <v>0</v>
      </c>
      <c r="K41" s="50"/>
      <c r="L41" s="50"/>
      <c r="M41" s="16"/>
      <c r="N41" s="75"/>
    </row>
    <row r="42" spans="1:14" x14ac:dyDescent="0.2">
      <c r="A42" s="27" t="s">
        <v>36</v>
      </c>
      <c r="B42" s="69"/>
      <c r="C42" s="69">
        <v>5000</v>
      </c>
      <c r="D42" s="69">
        <v>500</v>
      </c>
      <c r="E42" s="69">
        <v>0</v>
      </c>
      <c r="F42" s="50"/>
      <c r="G42" s="50">
        <v>0</v>
      </c>
      <c r="H42" s="50">
        <v>0</v>
      </c>
      <c r="I42" s="50">
        <v>0</v>
      </c>
      <c r="J42" s="50">
        <v>0</v>
      </c>
      <c r="K42" s="50">
        <v>1000</v>
      </c>
      <c r="L42" s="50"/>
      <c r="M42" s="67"/>
      <c r="N42" s="68"/>
    </row>
    <row r="43" spans="1:14" ht="17" x14ac:dyDescent="0.2">
      <c r="A43" s="55" t="s">
        <v>22</v>
      </c>
      <c r="B43" s="76">
        <f>SUM(B32:B42)</f>
        <v>17550</v>
      </c>
      <c r="C43" s="76">
        <f>SUM(C32:C42)</f>
        <v>26850</v>
      </c>
      <c r="D43" s="76">
        <f>SUM(D32:D42)</f>
        <v>18191</v>
      </c>
      <c r="E43" s="76">
        <f>SUM(E32:E42)</f>
        <v>24500</v>
      </c>
      <c r="F43" s="50"/>
      <c r="G43" s="76">
        <f>SUM(G32:G42)</f>
        <v>19241</v>
      </c>
      <c r="H43" s="76">
        <f>SUM(H32:H42)</f>
        <v>25850</v>
      </c>
      <c r="I43" s="76">
        <f>SUM(I32:I42)</f>
        <v>12764.16</v>
      </c>
      <c r="J43" s="76">
        <f>SUM(J32:J42)</f>
        <v>23350</v>
      </c>
      <c r="K43" s="76">
        <f>SUM(K32:K42)</f>
        <v>24950</v>
      </c>
      <c r="L43" s="76"/>
      <c r="M43" s="67"/>
      <c r="N43" s="68"/>
    </row>
    <row r="44" spans="1:14" ht="17" x14ac:dyDescent="0.2">
      <c r="A44" s="1" t="s">
        <v>23</v>
      </c>
      <c r="B44" s="57"/>
      <c r="C44" s="57"/>
      <c r="D44" s="57"/>
      <c r="E44" s="57"/>
      <c r="F44" s="76"/>
      <c r="G44" s="77"/>
      <c r="H44" s="77"/>
      <c r="I44" s="77"/>
      <c r="J44" s="77"/>
      <c r="K44" s="77"/>
      <c r="L44" s="77"/>
      <c r="M44" s="67"/>
      <c r="N44" s="68"/>
    </row>
    <row r="45" spans="1:14" x14ac:dyDescent="0.2">
      <c r="A45" s="78" t="s">
        <v>24</v>
      </c>
      <c r="B45" s="79">
        <v>6000</v>
      </c>
      <c r="C45" s="79">
        <v>2000</v>
      </c>
      <c r="D45" s="79">
        <v>0</v>
      </c>
      <c r="E45" s="79">
        <v>0</v>
      </c>
      <c r="F45" s="77"/>
      <c r="G45" s="50">
        <v>75</v>
      </c>
      <c r="H45" s="50">
        <v>0</v>
      </c>
      <c r="I45" s="50">
        <v>0</v>
      </c>
      <c r="J45" s="50">
        <v>0</v>
      </c>
      <c r="K45" s="50"/>
      <c r="L45" s="50"/>
      <c r="M45" s="67"/>
      <c r="N45" s="68"/>
    </row>
    <row r="46" spans="1:14" x14ac:dyDescent="0.2">
      <c r="A46" s="27" t="s">
        <v>25</v>
      </c>
      <c r="B46" s="49">
        <v>800</v>
      </c>
      <c r="C46" s="49">
        <v>800</v>
      </c>
      <c r="D46" s="49">
        <v>800</v>
      </c>
      <c r="E46" s="79">
        <v>700</v>
      </c>
      <c r="F46" s="50"/>
      <c r="G46" s="50">
        <v>500</v>
      </c>
      <c r="H46" s="50">
        <v>350</v>
      </c>
      <c r="I46" s="50">
        <v>120</v>
      </c>
      <c r="J46" s="50">
        <v>250</v>
      </c>
      <c r="K46" s="50">
        <v>250</v>
      </c>
      <c r="L46" s="50"/>
      <c r="M46" s="16"/>
      <c r="N46" s="35"/>
    </row>
    <row r="47" spans="1:14" x14ac:dyDescent="0.2">
      <c r="A47" s="27" t="s">
        <v>26</v>
      </c>
      <c r="B47" s="49">
        <v>0</v>
      </c>
      <c r="C47" s="49">
        <v>600</v>
      </c>
      <c r="D47" s="49">
        <v>0</v>
      </c>
      <c r="E47" s="79">
        <v>0</v>
      </c>
      <c r="F47" s="50"/>
      <c r="G47" s="50">
        <v>118</v>
      </c>
      <c r="H47" s="50">
        <v>118</v>
      </c>
      <c r="I47" s="50">
        <v>118.8</v>
      </c>
      <c r="J47" s="50">
        <v>118</v>
      </c>
      <c r="K47" s="50">
        <v>118</v>
      </c>
      <c r="L47" s="50"/>
      <c r="M47" s="15"/>
      <c r="N47" s="80"/>
    </row>
    <row r="48" spans="1:14" x14ac:dyDescent="0.2">
      <c r="A48" s="27" t="s">
        <v>37</v>
      </c>
      <c r="B48" s="49">
        <v>0</v>
      </c>
      <c r="C48" s="49">
        <v>0</v>
      </c>
      <c r="D48" s="49">
        <v>454</v>
      </c>
      <c r="E48" s="79" t="s">
        <v>13</v>
      </c>
      <c r="F48" s="50"/>
      <c r="G48" s="50">
        <v>0</v>
      </c>
      <c r="H48" s="50">
        <v>0</v>
      </c>
      <c r="I48" s="50">
        <v>0</v>
      </c>
      <c r="J48" s="50">
        <v>0</v>
      </c>
      <c r="K48" s="50"/>
      <c r="L48" s="50"/>
      <c r="M48" s="67"/>
      <c r="N48" s="68"/>
    </row>
    <row r="49" spans="1:14" x14ac:dyDescent="0.2">
      <c r="A49" s="27" t="s">
        <v>49</v>
      </c>
      <c r="B49" s="49">
        <v>1400</v>
      </c>
      <c r="C49" s="49">
        <v>1400</v>
      </c>
      <c r="D49" s="49"/>
      <c r="E49" s="79">
        <v>500</v>
      </c>
      <c r="F49" s="50"/>
      <c r="G49" s="50"/>
      <c r="H49" s="50">
        <v>500</v>
      </c>
      <c r="I49" s="50">
        <v>998</v>
      </c>
      <c r="J49" s="50">
        <v>250</v>
      </c>
      <c r="K49" s="50">
        <v>250</v>
      </c>
      <c r="L49" s="50"/>
      <c r="M49" s="67"/>
      <c r="N49" s="68"/>
    </row>
    <row r="50" spans="1:14" x14ac:dyDescent="0.2">
      <c r="A50" s="27" t="s">
        <v>64</v>
      </c>
      <c r="B50" s="49"/>
      <c r="C50" s="49"/>
      <c r="D50" s="49"/>
      <c r="E50" s="79"/>
      <c r="F50" s="50"/>
      <c r="G50" s="50">
        <v>1000</v>
      </c>
      <c r="H50" s="50">
        <v>1000</v>
      </c>
      <c r="I50" s="50">
        <v>500</v>
      </c>
      <c r="J50" s="50">
        <v>1000</v>
      </c>
      <c r="K50" s="50">
        <v>1000</v>
      </c>
      <c r="L50" s="50"/>
      <c r="M50" s="67"/>
      <c r="N50" s="68"/>
    </row>
    <row r="51" spans="1:14" x14ac:dyDescent="0.2">
      <c r="A51" s="27" t="s">
        <v>75</v>
      </c>
      <c r="B51" s="49">
        <v>500</v>
      </c>
      <c r="C51" s="49">
        <v>500</v>
      </c>
      <c r="D51" s="49">
        <v>100</v>
      </c>
      <c r="E51" s="79">
        <v>0</v>
      </c>
      <c r="F51" s="50"/>
      <c r="G51" s="81">
        <v>0</v>
      </c>
      <c r="H51" s="81">
        <v>0</v>
      </c>
      <c r="I51" s="81">
        <v>100</v>
      </c>
      <c r="J51" s="81">
        <v>2500</v>
      </c>
      <c r="K51" s="81">
        <v>2500</v>
      </c>
      <c r="L51" s="81"/>
      <c r="M51" s="15"/>
      <c r="N51" s="80"/>
    </row>
    <row r="52" spans="1:14" ht="17" x14ac:dyDescent="0.2">
      <c r="A52" s="82" t="s">
        <v>22</v>
      </c>
      <c r="B52" s="83">
        <f>SUM(B45:B51)</f>
        <v>8700</v>
      </c>
      <c r="C52" s="83">
        <f>SUM(C45:C51)</f>
        <v>5300</v>
      </c>
      <c r="D52" s="83">
        <f>SUM(D45:D51)</f>
        <v>1354</v>
      </c>
      <c r="E52" s="83">
        <f>SUM(E45:E51)</f>
        <v>1200</v>
      </c>
      <c r="F52" s="81"/>
      <c r="G52" s="83">
        <f>SUM(G45:G51)</f>
        <v>1693</v>
      </c>
      <c r="H52" s="83">
        <f>SUM(H45:H51)</f>
        <v>1968</v>
      </c>
      <c r="I52" s="83">
        <f>SUM(I45:I51)</f>
        <v>1836.8</v>
      </c>
      <c r="J52" s="83">
        <f>SUM(J45:J51)</f>
        <v>4118</v>
      </c>
      <c r="K52" s="83">
        <f>SUM(K45:K51)</f>
        <v>4118</v>
      </c>
      <c r="L52" s="83"/>
      <c r="M52" s="67"/>
      <c r="N52" s="68" t="s">
        <v>13</v>
      </c>
    </row>
    <row r="53" spans="1:14" ht="17" x14ac:dyDescent="0.2">
      <c r="A53" s="84" t="s">
        <v>47</v>
      </c>
      <c r="B53" s="85">
        <f>SUM(B52+B43+B30+B18)</f>
        <v>56026</v>
      </c>
      <c r="C53" s="86">
        <f>SUM(C52+C43+C30+C18)</f>
        <v>69812</v>
      </c>
      <c r="D53" s="86">
        <f>SUM(D52+D43+D30+D18)</f>
        <v>59819</v>
      </c>
      <c r="E53" s="86">
        <f>SUM(E52+E43+E30+E18)</f>
        <v>68725</v>
      </c>
      <c r="F53" s="86" t="e">
        <f t="shared" ref="F53:G53" si="0">SUM(F52+F43+F30+F18)</f>
        <v>#VALUE!</v>
      </c>
      <c r="G53" s="86">
        <f t="shared" si="0"/>
        <v>48555.69</v>
      </c>
      <c r="H53" s="86">
        <f>SUM(H52+H43+H30+H18)</f>
        <v>66433.69</v>
      </c>
      <c r="I53" s="86">
        <f>SUM(I52+I43+I30+I18)</f>
        <v>37146.67</v>
      </c>
      <c r="J53" s="86">
        <f>SUM(J52+J43+J30+J18)</f>
        <v>77076</v>
      </c>
      <c r="K53" s="86">
        <f>SUM(K52+K43+K30+K18)</f>
        <v>80392</v>
      </c>
      <c r="L53" s="86"/>
      <c r="M53" s="67"/>
      <c r="N53" s="80"/>
    </row>
    <row r="54" spans="1:14" ht="17" x14ac:dyDescent="0.2">
      <c r="A54" s="1" t="s">
        <v>39</v>
      </c>
      <c r="B54" s="87"/>
      <c r="C54" s="88"/>
      <c r="D54" s="88"/>
      <c r="E54" s="88"/>
      <c r="F54" s="86"/>
      <c r="G54" s="88"/>
      <c r="H54" s="88"/>
      <c r="I54" s="88"/>
      <c r="J54" s="88"/>
      <c r="K54" s="88"/>
      <c r="L54" s="88"/>
      <c r="M54" s="67"/>
      <c r="N54" s="80"/>
    </row>
    <row r="55" spans="1:14" ht="17" x14ac:dyDescent="0.2">
      <c r="A55" s="89" t="s">
        <v>40</v>
      </c>
      <c r="B55" s="87">
        <v>0</v>
      </c>
      <c r="C55" s="88">
        <v>0</v>
      </c>
      <c r="D55" s="88">
        <v>-1320</v>
      </c>
      <c r="E55" s="88">
        <v>-1000</v>
      </c>
      <c r="F55" s="88"/>
      <c r="G55" s="88">
        <v>-712</v>
      </c>
      <c r="H55" s="88">
        <v>-1000</v>
      </c>
      <c r="I55" s="88">
        <v>0</v>
      </c>
      <c r="J55" s="88">
        <v>-500</v>
      </c>
      <c r="K55" s="88">
        <v>-500</v>
      </c>
      <c r="L55" s="88"/>
      <c r="M55" s="67"/>
      <c r="N55" s="80"/>
    </row>
    <row r="56" spans="1:14" ht="17" x14ac:dyDescent="0.2">
      <c r="A56" s="89" t="s">
        <v>66</v>
      </c>
      <c r="B56" s="87"/>
      <c r="C56" s="88">
        <v>0</v>
      </c>
      <c r="D56" s="88">
        <v>-2950</v>
      </c>
      <c r="E56" s="88">
        <v>-1440</v>
      </c>
      <c r="F56" s="88"/>
      <c r="G56" s="88">
        <v>-1400</v>
      </c>
      <c r="H56" s="88">
        <v>-2000</v>
      </c>
      <c r="I56" s="88">
        <v>-2000</v>
      </c>
      <c r="J56" s="88">
        <v>-2000</v>
      </c>
      <c r="K56" s="88">
        <v>-2000</v>
      </c>
      <c r="L56" s="88"/>
      <c r="M56" s="67"/>
      <c r="N56" s="80"/>
    </row>
    <row r="57" spans="1:14" ht="17" x14ac:dyDescent="0.2">
      <c r="A57" s="89" t="s">
        <v>67</v>
      </c>
      <c r="B57" s="87"/>
      <c r="C57" s="88"/>
      <c r="D57" s="88"/>
      <c r="E57" s="88"/>
      <c r="F57" s="88"/>
      <c r="G57" s="88">
        <v>-575</v>
      </c>
      <c r="H57" s="88">
        <v>-575</v>
      </c>
      <c r="I57" s="88">
        <v>-500</v>
      </c>
      <c r="J57" s="88">
        <v>-500</v>
      </c>
      <c r="K57" s="88">
        <v>-500</v>
      </c>
      <c r="L57" s="88"/>
      <c r="M57" s="67"/>
      <c r="N57" s="80"/>
    </row>
    <row r="58" spans="1:14" ht="17" x14ac:dyDescent="0.2">
      <c r="A58" s="89" t="s">
        <v>65</v>
      </c>
      <c r="B58" s="87"/>
      <c r="C58" s="88"/>
      <c r="D58" s="88"/>
      <c r="E58" s="88"/>
      <c r="F58" s="88"/>
      <c r="G58" s="88">
        <v>-350</v>
      </c>
      <c r="H58" s="88"/>
      <c r="I58" s="88"/>
      <c r="J58" s="88"/>
      <c r="K58" s="88"/>
      <c r="L58" s="88"/>
      <c r="M58" s="67"/>
      <c r="N58" s="80"/>
    </row>
    <row r="59" spans="1:14" ht="17" x14ac:dyDescent="0.2">
      <c r="A59" s="89" t="s">
        <v>45</v>
      </c>
      <c r="B59" s="87"/>
      <c r="C59" s="88"/>
      <c r="D59" s="88">
        <v>-1222</v>
      </c>
      <c r="E59" s="88">
        <v>-1600</v>
      </c>
      <c r="F59" s="88"/>
      <c r="G59" s="88">
        <v>2300</v>
      </c>
      <c r="H59" s="88">
        <v>2000</v>
      </c>
      <c r="I59" s="88">
        <v>-2000</v>
      </c>
      <c r="J59" s="88">
        <v>-2000</v>
      </c>
      <c r="K59" s="88">
        <v>-2000</v>
      </c>
      <c r="L59" s="88"/>
      <c r="M59" s="67"/>
      <c r="N59" s="80"/>
    </row>
    <row r="60" spans="1:14" ht="17" x14ac:dyDescent="0.2">
      <c r="A60" s="89" t="s">
        <v>54</v>
      </c>
      <c r="B60" s="87"/>
      <c r="C60" s="88"/>
      <c r="D60" s="88"/>
      <c r="E60" s="88">
        <v>-1000</v>
      </c>
      <c r="F60" s="88"/>
      <c r="G60" s="88">
        <v>0</v>
      </c>
      <c r="H60" s="88"/>
      <c r="I60" s="88"/>
      <c r="J60" s="88"/>
      <c r="K60" s="88"/>
      <c r="L60" s="88"/>
      <c r="M60" s="67"/>
      <c r="N60" s="80"/>
    </row>
    <row r="61" spans="1:14" ht="17" x14ac:dyDescent="0.2">
      <c r="A61" s="89" t="s">
        <v>63</v>
      </c>
      <c r="B61" s="87"/>
      <c r="C61" s="88"/>
      <c r="D61" s="88"/>
      <c r="E61" s="88"/>
      <c r="F61" s="88"/>
      <c r="G61" s="88">
        <v>-5720</v>
      </c>
      <c r="H61" s="88">
        <v>0</v>
      </c>
      <c r="I61" s="88"/>
      <c r="J61" s="88"/>
      <c r="K61" s="88"/>
      <c r="L61" s="88"/>
      <c r="M61" s="67"/>
      <c r="N61" s="80"/>
    </row>
    <row r="62" spans="1:14" ht="17" x14ac:dyDescent="0.2">
      <c r="A62" s="89" t="s">
        <v>46</v>
      </c>
      <c r="B62" s="87"/>
      <c r="C62" s="88"/>
      <c r="D62" s="88"/>
      <c r="E62" s="88"/>
      <c r="F62" s="88"/>
      <c r="G62" s="88">
        <v>-325</v>
      </c>
      <c r="H62" s="88">
        <v>-400</v>
      </c>
      <c r="I62" s="88">
        <v>-299</v>
      </c>
      <c r="J62" s="88">
        <v>-250</v>
      </c>
      <c r="K62" s="88">
        <v>-250</v>
      </c>
      <c r="L62" s="88"/>
      <c r="M62" s="67"/>
      <c r="N62" s="80"/>
    </row>
    <row r="63" spans="1:14" ht="17" x14ac:dyDescent="0.2">
      <c r="A63" s="55" t="s">
        <v>22</v>
      </c>
      <c r="B63" s="76">
        <f>SUM(B55:B62)</f>
        <v>0</v>
      </c>
      <c r="C63" s="90">
        <f>SUM(C55:C62)</f>
        <v>0</v>
      </c>
      <c r="D63" s="90">
        <f>SUM(D55:D62)</f>
        <v>-5492</v>
      </c>
      <c r="E63" s="90">
        <f>SUM(E55:E62)</f>
        <v>-5040</v>
      </c>
      <c r="F63" s="88"/>
      <c r="G63" s="90">
        <f>SUM(G55:G62)</f>
        <v>-6782</v>
      </c>
      <c r="H63" s="90">
        <f>SUM(H55:H62)</f>
        <v>-1975</v>
      </c>
      <c r="I63" s="90">
        <f>SUM(I55:I62)</f>
        <v>-4799</v>
      </c>
      <c r="J63" s="90">
        <f>SUM(J55:J62)</f>
        <v>-5250</v>
      </c>
      <c r="K63" s="90">
        <f>SUM(K55:K62)</f>
        <v>-5250</v>
      </c>
      <c r="L63" s="90"/>
      <c r="M63" s="67"/>
      <c r="N63" s="80"/>
    </row>
    <row r="64" spans="1:14" ht="17" x14ac:dyDescent="0.2">
      <c r="A64" s="91" t="s">
        <v>48</v>
      </c>
      <c r="B64" s="92">
        <f>SUM(B53-B63)</f>
        <v>56026</v>
      </c>
      <c r="C64" s="93">
        <f>SUM(C53+C63)</f>
        <v>69812</v>
      </c>
      <c r="D64" s="93">
        <f>SUM(D53+D63)</f>
        <v>54327</v>
      </c>
      <c r="E64" s="93">
        <f>SUM(E53+E63)</f>
        <v>63685</v>
      </c>
      <c r="F64" s="93" t="e">
        <f t="shared" ref="F64:G64" si="1">SUM(F53+F63)</f>
        <v>#VALUE!</v>
      </c>
      <c r="G64" s="93">
        <f t="shared" si="1"/>
        <v>41773.69</v>
      </c>
      <c r="H64" s="93">
        <f>SUM(H53+H63)</f>
        <v>64458.69</v>
      </c>
      <c r="I64" s="93">
        <f>SUM(I53+I63)</f>
        <v>32347.67</v>
      </c>
      <c r="J64" s="93">
        <f>SUM(J53+J63)</f>
        <v>71826</v>
      </c>
      <c r="K64" s="93">
        <f>SUM(K53+K63)</f>
        <v>75142</v>
      </c>
      <c r="L64" s="93"/>
      <c r="M64" s="67"/>
      <c r="N64" s="80"/>
    </row>
    <row r="65" spans="1:14" ht="17" x14ac:dyDescent="0.2">
      <c r="A65" s="55" t="s">
        <v>27</v>
      </c>
      <c r="B65" s="76">
        <v>15296</v>
      </c>
      <c r="C65" s="90">
        <v>15296</v>
      </c>
      <c r="D65" s="90">
        <v>15296</v>
      </c>
      <c r="E65" s="90">
        <v>15296</v>
      </c>
      <c r="F65" s="94">
        <f>SUM(F17,F30,F43,F52)</f>
        <v>0</v>
      </c>
      <c r="G65" s="95">
        <v>15296</v>
      </c>
      <c r="H65" s="95">
        <v>15296</v>
      </c>
      <c r="I65" s="95">
        <v>15296</v>
      </c>
      <c r="J65" s="95">
        <v>15296</v>
      </c>
      <c r="K65" s="95">
        <v>15296</v>
      </c>
      <c r="L65" s="95"/>
      <c r="M65" s="15"/>
      <c r="N65" s="96"/>
    </row>
    <row r="66" spans="1:14" x14ac:dyDescent="0.2">
      <c r="A66" s="89"/>
      <c r="B66" s="87"/>
      <c r="C66" s="87"/>
      <c r="D66" s="87"/>
      <c r="E66" s="87"/>
      <c r="F66" s="95" t="s">
        <v>13</v>
      </c>
      <c r="G66" s="57"/>
      <c r="H66" s="57"/>
      <c r="I66" s="57"/>
      <c r="J66" s="57"/>
      <c r="K66" s="57"/>
      <c r="L66" s="57"/>
      <c r="M66" s="15"/>
      <c r="N66" s="97"/>
    </row>
    <row r="67" spans="1:14" ht="17" thickBot="1" x14ac:dyDescent="0.25">
      <c r="A67" s="10"/>
      <c r="B67" s="98"/>
      <c r="C67" s="98"/>
      <c r="D67" s="98"/>
      <c r="E67" s="98"/>
      <c r="F67" s="57"/>
      <c r="G67" s="98"/>
      <c r="H67" s="98"/>
      <c r="I67" s="98"/>
      <c r="J67" s="98"/>
      <c r="K67" s="98"/>
      <c r="L67" s="98"/>
      <c r="M67" s="15"/>
      <c r="N67" s="99"/>
    </row>
    <row r="68" spans="1:14" ht="17" thickBot="1" x14ac:dyDescent="0.25">
      <c r="A68" s="100"/>
      <c r="B68" s="101"/>
      <c r="C68" s="102"/>
      <c r="D68" s="102"/>
      <c r="E68" s="102"/>
      <c r="F68" s="98"/>
      <c r="G68" s="87"/>
      <c r="H68" s="87"/>
      <c r="I68" s="87"/>
      <c r="J68" s="87"/>
      <c r="K68" s="87"/>
      <c r="L68" s="87"/>
      <c r="M68" s="15"/>
      <c r="N68" s="99"/>
    </row>
    <row r="69" spans="1:14" ht="35" thickBot="1" x14ac:dyDescent="0.25">
      <c r="A69" s="103" t="s">
        <v>28</v>
      </c>
      <c r="B69" s="104">
        <v>67951</v>
      </c>
      <c r="C69" s="105"/>
      <c r="D69" s="105"/>
      <c r="E69" s="105"/>
      <c r="F69" s="87"/>
      <c r="G69" s="106"/>
      <c r="H69" s="106"/>
      <c r="I69" s="106"/>
      <c r="J69" s="106"/>
      <c r="K69" s="106"/>
      <c r="L69" s="106"/>
      <c r="M69" s="107" t="s">
        <v>82</v>
      </c>
      <c r="N69" s="99"/>
    </row>
    <row r="70" spans="1:14" ht="17" x14ac:dyDescent="0.2">
      <c r="A70" s="1" t="s">
        <v>70</v>
      </c>
      <c r="B70" s="2">
        <v>23000</v>
      </c>
      <c r="C70" s="108"/>
      <c r="D70" s="109"/>
      <c r="E70" s="109"/>
      <c r="F70" s="110"/>
      <c r="G70" s="10"/>
      <c r="H70" s="10"/>
      <c r="I70" s="111"/>
      <c r="J70" s="111"/>
      <c r="K70" s="111"/>
      <c r="L70" s="111"/>
      <c r="M70" s="112">
        <f>K64</f>
        <v>75142</v>
      </c>
      <c r="N70" s="99"/>
    </row>
    <row r="71" spans="1:14" ht="17" x14ac:dyDescent="0.2">
      <c r="A71" s="55" t="s">
        <v>71</v>
      </c>
      <c r="B71" s="76">
        <f>B69-B70</f>
        <v>44951</v>
      </c>
      <c r="C71" s="10"/>
      <c r="D71" s="10"/>
      <c r="E71" s="10"/>
      <c r="F71" s="10"/>
      <c r="G71" s="10"/>
      <c r="H71" s="10"/>
      <c r="I71" s="10"/>
      <c r="J71" s="10"/>
      <c r="K71" s="10"/>
      <c r="L71" s="10"/>
      <c r="M71" s="107"/>
      <c r="N71" s="99"/>
    </row>
    <row r="72" spans="1:14" x14ac:dyDescent="0.2">
      <c r="A72" s="113"/>
      <c r="B72" s="113"/>
      <c r="C72" s="113"/>
      <c r="D72" s="113"/>
      <c r="E72" s="113"/>
      <c r="F72" s="10"/>
      <c r="G72" s="114"/>
      <c r="H72" s="114"/>
      <c r="I72" s="114"/>
      <c r="J72" s="114"/>
      <c r="K72" s="114"/>
      <c r="L72" s="114"/>
      <c r="M72" s="10"/>
      <c r="N72" s="99"/>
    </row>
    <row r="73" spans="1:14" x14ac:dyDescent="0.2">
      <c r="A73" s="115"/>
      <c r="B73" s="116"/>
      <c r="C73" s="116"/>
      <c r="D73" s="116"/>
      <c r="E73" s="116"/>
      <c r="F73" s="114"/>
      <c r="G73" s="117"/>
      <c r="H73" s="117"/>
      <c r="I73" s="117"/>
      <c r="J73" s="117"/>
      <c r="K73" s="117"/>
      <c r="L73" s="117"/>
      <c r="M73" s="89"/>
      <c r="N73" s="118"/>
    </row>
    <row r="74" spans="1:14" x14ac:dyDescent="0.2">
      <c r="F74" s="120"/>
      <c r="M74" s="121"/>
      <c r="N74" s="99"/>
    </row>
    <row r="75" spans="1:14" x14ac:dyDescent="0.2">
      <c r="M75" s="121"/>
      <c r="N75" s="99"/>
    </row>
  </sheetData>
  <conditionalFormatting sqref="B69:E69 A68:E68">
    <cfRule type="cellIs" dxfId="0" priority="1" operator="lessThan">
      <formula>5000</formula>
    </cfRule>
  </conditionalFormatting>
  <pageMargins left="0.70866141732283461" right="0.70866141732283461" top="0.74803149606299213" bottom="0.74803149606299213" header="0.31496062992125984" footer="0.31496062992125984"/>
  <pageSetup paperSize="9" scale="56" orientation="portrait" copies="3"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Precept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Sony</dc:creator>
  <cp:lastModifiedBy>mawr council</cp:lastModifiedBy>
  <cp:lastPrinted>2020-11-16T14:12:07Z</cp:lastPrinted>
  <dcterms:created xsi:type="dcterms:W3CDTF">2017-01-18T14:06:09Z</dcterms:created>
  <dcterms:modified xsi:type="dcterms:W3CDTF">2021-02-09T15:40:30Z</dcterms:modified>
</cp:coreProperties>
</file>